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716" windowHeight="7716" tabRatio="778"/>
  </bookViews>
  <sheets>
    <sheet name="пол+прог" sheetId="2" r:id="rId1"/>
    <sheet name="тотал прогр" sheetId="3" r:id="rId2"/>
    <sheet name="Прог 1" sheetId="1" r:id="rId3"/>
    <sheet name="Прог 2" sheetId="4" r:id="rId4"/>
    <sheet name="Прог 3" sheetId="5" r:id="rId5"/>
    <sheet name="Прог 4" sheetId="6" r:id="rId6"/>
    <sheet name="Прог 5" sheetId="7" r:id="rId7"/>
    <sheet name="Прог 6" sheetId="8" r:id="rId8"/>
    <sheet name="Прог 7" sheetId="9" r:id="rId9"/>
    <sheet name="Прог 8" sheetId="10" r:id="rId10"/>
    <sheet name="Прог 9" sheetId="11" r:id="rId11"/>
  </sheets>
  <calcPr calcId="145621"/>
</workbook>
</file>

<file path=xl/calcChain.xml><?xml version="1.0" encoding="utf-8"?>
<calcChain xmlns="http://schemas.openxmlformats.org/spreadsheetml/2006/main">
  <c r="B28" i="3" l="1"/>
  <c r="C28" i="3"/>
  <c r="D28" i="3"/>
  <c r="E28" i="3"/>
  <c r="F28" i="3"/>
  <c r="G28" i="3"/>
  <c r="B29" i="3"/>
  <c r="C29" i="3"/>
  <c r="D29" i="3"/>
  <c r="E29" i="3"/>
  <c r="F29" i="3"/>
  <c r="G29" i="3"/>
  <c r="C16" i="6"/>
  <c r="E26" i="6" l="1"/>
  <c r="E22" i="6"/>
  <c r="B24" i="3" l="1"/>
  <c r="C24" i="3"/>
  <c r="D24" i="3"/>
  <c r="E24" i="3"/>
  <c r="F24" i="3"/>
  <c r="G24" i="3"/>
  <c r="B25" i="3"/>
  <c r="C25" i="3"/>
  <c r="D25" i="3"/>
  <c r="E25" i="3"/>
  <c r="F25" i="3"/>
  <c r="G25" i="3"/>
  <c r="B26" i="3"/>
  <c r="C26" i="3"/>
  <c r="D26" i="3"/>
  <c r="E26" i="3"/>
  <c r="F26" i="3"/>
  <c r="G26" i="3"/>
  <c r="B27" i="3"/>
  <c r="C27" i="3"/>
  <c r="D27" i="3"/>
  <c r="E27" i="3"/>
  <c r="F27" i="3"/>
  <c r="G27" i="3"/>
  <c r="D35" i="6" l="1"/>
  <c r="D22" i="6"/>
  <c r="G35" i="3" l="1"/>
  <c r="F35" i="3"/>
  <c r="E35" i="3"/>
  <c r="D35" i="3"/>
  <c r="C35" i="3"/>
  <c r="B35" i="3"/>
  <c r="G31" i="3"/>
  <c r="F31" i="3"/>
  <c r="E31" i="3"/>
  <c r="D31" i="3"/>
  <c r="C31" i="3"/>
  <c r="B31" i="3"/>
  <c r="G30" i="3"/>
  <c r="F30" i="3"/>
  <c r="E30" i="3"/>
  <c r="D30" i="3"/>
  <c r="C30" i="3"/>
  <c r="B30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B13" i="3"/>
  <c r="C13" i="3"/>
  <c r="D13" i="3"/>
  <c r="E13" i="3"/>
  <c r="F13" i="3"/>
  <c r="G13" i="3"/>
  <c r="B14" i="3"/>
  <c r="C14" i="3"/>
  <c r="D14" i="3"/>
  <c r="E14" i="3"/>
  <c r="F14" i="3"/>
  <c r="G14" i="3"/>
  <c r="C12" i="3"/>
  <c r="D12" i="3"/>
  <c r="E12" i="3"/>
  <c r="F12" i="3"/>
  <c r="G12" i="3"/>
  <c r="B12" i="3"/>
  <c r="G16" i="11"/>
  <c r="F16" i="11"/>
  <c r="E16" i="11"/>
  <c r="D16" i="11"/>
  <c r="C16" i="11"/>
  <c r="B16" i="11"/>
  <c r="G10" i="11"/>
  <c r="F10" i="11"/>
  <c r="E10" i="11"/>
  <c r="D10" i="11"/>
  <c r="C10" i="11"/>
  <c r="B10" i="11"/>
  <c r="G16" i="10"/>
  <c r="F16" i="10"/>
  <c r="E16" i="10"/>
  <c r="D16" i="10"/>
  <c r="C16" i="10"/>
  <c r="B16" i="10"/>
  <c r="G10" i="10"/>
  <c r="F10" i="10"/>
  <c r="E10" i="10"/>
  <c r="D10" i="10"/>
  <c r="C10" i="10"/>
  <c r="B10" i="10"/>
  <c r="G16" i="9"/>
  <c r="F16" i="9"/>
  <c r="E16" i="9"/>
  <c r="D16" i="9"/>
  <c r="C16" i="9"/>
  <c r="B16" i="9"/>
  <c r="G10" i="9"/>
  <c r="F10" i="9"/>
  <c r="E10" i="9"/>
  <c r="D10" i="9"/>
  <c r="C10" i="9"/>
  <c r="B10" i="9"/>
  <c r="G16" i="8"/>
  <c r="F16" i="8"/>
  <c r="E16" i="8"/>
  <c r="D16" i="8"/>
  <c r="D33" i="8" s="1"/>
  <c r="E24" i="2" s="1"/>
  <c r="E23" i="2" s="1"/>
  <c r="C16" i="8"/>
  <c r="B16" i="8"/>
  <c r="G10" i="8"/>
  <c r="F10" i="8"/>
  <c r="E10" i="8"/>
  <c r="D10" i="8"/>
  <c r="C10" i="8"/>
  <c r="B10" i="8"/>
  <c r="G16" i="7"/>
  <c r="F16" i="7"/>
  <c r="E16" i="7"/>
  <c r="D16" i="7"/>
  <c r="C16" i="7"/>
  <c r="B16" i="7"/>
  <c r="G10" i="7"/>
  <c r="F10" i="7"/>
  <c r="E10" i="7"/>
  <c r="D10" i="7"/>
  <c r="C10" i="7"/>
  <c r="B10" i="7"/>
  <c r="G16" i="6"/>
  <c r="F16" i="6"/>
  <c r="E16" i="6"/>
  <c r="D16" i="6"/>
  <c r="D33" i="6" s="1"/>
  <c r="E20" i="2" s="1"/>
  <c r="E19" i="2" s="1"/>
  <c r="B16" i="6"/>
  <c r="G10" i="6"/>
  <c r="F10" i="6"/>
  <c r="E10" i="6"/>
  <c r="D10" i="6"/>
  <c r="C10" i="6"/>
  <c r="B10" i="6"/>
  <c r="G16" i="5"/>
  <c r="F16" i="5"/>
  <c r="E16" i="5"/>
  <c r="D16" i="5"/>
  <c r="C16" i="5"/>
  <c r="B16" i="5"/>
  <c r="G10" i="5"/>
  <c r="F10" i="5"/>
  <c r="E10" i="5"/>
  <c r="D10" i="5"/>
  <c r="C10" i="5"/>
  <c r="B10" i="5"/>
  <c r="G16" i="4"/>
  <c r="G33" i="4" s="1"/>
  <c r="H16" i="2" s="1"/>
  <c r="F16" i="4"/>
  <c r="E16" i="4"/>
  <c r="D16" i="4"/>
  <c r="C16" i="4"/>
  <c r="B16" i="4"/>
  <c r="G10" i="4"/>
  <c r="F10" i="4"/>
  <c r="E10" i="4"/>
  <c r="D10" i="4"/>
  <c r="C10" i="4"/>
  <c r="B10" i="4"/>
  <c r="E33" i="4" l="1"/>
  <c r="F16" i="2" s="1"/>
  <c r="F10" i="3"/>
  <c r="G10" i="3"/>
  <c r="E33" i="8"/>
  <c r="F24" i="2" s="1"/>
  <c r="F23" i="2" s="1"/>
  <c r="E33" i="10"/>
  <c r="F27" i="2" s="1"/>
  <c r="C16" i="3"/>
  <c r="E16" i="3"/>
  <c r="G16" i="3"/>
  <c r="G33" i="3" s="1"/>
  <c r="E10" i="3"/>
  <c r="C10" i="3"/>
  <c r="F16" i="3"/>
  <c r="E33" i="5"/>
  <c r="F18" i="2" s="1"/>
  <c r="F17" i="2" s="1"/>
  <c r="E33" i="6"/>
  <c r="F20" i="2" s="1"/>
  <c r="F19" i="2" s="1"/>
  <c r="E33" i="7"/>
  <c r="F22" i="2" s="1"/>
  <c r="F21" i="2" s="1"/>
  <c r="E33" i="9"/>
  <c r="F25" i="2" s="1"/>
  <c r="E33" i="11"/>
  <c r="F28" i="2" s="1"/>
  <c r="D33" i="4"/>
  <c r="E16" i="2" s="1"/>
  <c r="F33" i="4"/>
  <c r="G16" i="2" s="1"/>
  <c r="F33" i="5"/>
  <c r="G18" i="2" s="1"/>
  <c r="G17" i="2" s="1"/>
  <c r="F33" i="6"/>
  <c r="G20" i="2" s="1"/>
  <c r="G19" i="2" s="1"/>
  <c r="D33" i="7"/>
  <c r="E22" i="2" s="1"/>
  <c r="E21" i="2" s="1"/>
  <c r="F33" i="7"/>
  <c r="G22" i="2" s="1"/>
  <c r="G21" i="2" s="1"/>
  <c r="D33" i="9"/>
  <c r="E25" i="2" s="1"/>
  <c r="F33" i="9"/>
  <c r="G25" i="2" s="1"/>
  <c r="D33" i="11"/>
  <c r="E28" i="2" s="1"/>
  <c r="F33" i="11"/>
  <c r="G28" i="2" s="1"/>
  <c r="C33" i="5"/>
  <c r="D18" i="2" s="1"/>
  <c r="D17" i="2" s="1"/>
  <c r="G33" i="5"/>
  <c r="H18" i="2" s="1"/>
  <c r="H17" i="2" s="1"/>
  <c r="C33" i="6"/>
  <c r="D20" i="2" s="1"/>
  <c r="D19" i="2" s="1"/>
  <c r="G33" i="6"/>
  <c r="H20" i="2" s="1"/>
  <c r="H19" i="2" s="1"/>
  <c r="G33" i="8"/>
  <c r="H24" i="2" s="1"/>
  <c r="H23" i="2" s="1"/>
  <c r="G33" i="10"/>
  <c r="H27" i="2" s="1"/>
  <c r="G33" i="11"/>
  <c r="H28" i="2" s="1"/>
  <c r="D33" i="10"/>
  <c r="E27" i="2" s="1"/>
  <c r="D16" i="3"/>
  <c r="D33" i="5"/>
  <c r="E18" i="2" s="1"/>
  <c r="E17" i="2" s="1"/>
  <c r="D10" i="3"/>
  <c r="C33" i="11"/>
  <c r="D28" i="2" s="1"/>
  <c r="B33" i="11"/>
  <c r="C28" i="2" s="1"/>
  <c r="C33" i="10"/>
  <c r="D27" i="2" s="1"/>
  <c r="B33" i="9"/>
  <c r="C25" i="2" s="1"/>
  <c r="C33" i="8"/>
  <c r="D24" i="2" s="1"/>
  <c r="D23" i="2" s="1"/>
  <c r="B33" i="7"/>
  <c r="C22" i="2" s="1"/>
  <c r="C21" i="2" s="1"/>
  <c r="B33" i="8"/>
  <c r="C24" i="2" s="1"/>
  <c r="C23" i="2" s="1"/>
  <c r="F33" i="8"/>
  <c r="G24" i="2" s="1"/>
  <c r="G23" i="2" s="1"/>
  <c r="B33" i="10"/>
  <c r="C27" i="2" s="1"/>
  <c r="F33" i="10"/>
  <c r="G27" i="2" s="1"/>
  <c r="C33" i="7"/>
  <c r="D22" i="2" s="1"/>
  <c r="D21" i="2" s="1"/>
  <c r="G33" i="7"/>
  <c r="H22" i="2" s="1"/>
  <c r="H21" i="2" s="1"/>
  <c r="C33" i="9"/>
  <c r="D25" i="2" s="1"/>
  <c r="G33" i="9"/>
  <c r="H25" i="2" s="1"/>
  <c r="B33" i="6"/>
  <c r="C20" i="2" s="1"/>
  <c r="C19" i="2" s="1"/>
  <c r="B33" i="5"/>
  <c r="C18" i="2" s="1"/>
  <c r="C17" i="2" s="1"/>
  <c r="B33" i="4"/>
  <c r="C16" i="2" s="1"/>
  <c r="C33" i="4"/>
  <c r="D16" i="2" s="1"/>
  <c r="F33" i="3" l="1"/>
  <c r="G26" i="2"/>
  <c r="F26" i="2"/>
  <c r="C33" i="3"/>
  <c r="E33" i="3"/>
  <c r="C26" i="2"/>
  <c r="H26" i="2"/>
  <c r="D26" i="2"/>
  <c r="E26" i="2"/>
  <c r="D33" i="3"/>
  <c r="B16" i="3"/>
  <c r="B10" i="3"/>
  <c r="B33" i="3" l="1"/>
  <c r="B16" i="1"/>
  <c r="B33" i="1" l="1"/>
  <c r="C15" i="2" s="1"/>
  <c r="C14" i="2" s="1"/>
  <c r="C30" i="2" s="1"/>
  <c r="C16" i="1"/>
  <c r="D16" i="1"/>
  <c r="E16" i="1"/>
  <c r="F16" i="1"/>
  <c r="G16" i="1"/>
  <c r="C10" i="1"/>
  <c r="D10" i="1"/>
  <c r="E10" i="1"/>
  <c r="F10" i="1"/>
  <c r="G10" i="1"/>
  <c r="B10" i="1"/>
  <c r="G33" i="1" l="1"/>
  <c r="H15" i="2" s="1"/>
  <c r="H14" i="2" s="1"/>
  <c r="H30" i="2" s="1"/>
  <c r="C33" i="1"/>
  <c r="D15" i="2" s="1"/>
  <c r="D14" i="2" s="1"/>
  <c r="D30" i="2" s="1"/>
  <c r="D33" i="1"/>
  <c r="E15" i="2" s="1"/>
  <c r="E14" i="2" s="1"/>
  <c r="E30" i="2" s="1"/>
  <c r="E33" i="1"/>
  <c r="F15" i="2" s="1"/>
  <c r="F14" i="2" s="1"/>
  <c r="F30" i="2" s="1"/>
  <c r="F33" i="1"/>
  <c r="G15" i="2" s="1"/>
  <c r="G14" i="2" s="1"/>
  <c r="G30" i="2" s="1"/>
</calcChain>
</file>

<file path=xl/sharedStrings.xml><?xml version="1.0" encoding="utf-8"?>
<sst xmlns="http://schemas.openxmlformats.org/spreadsheetml/2006/main" count="492" uniqueCount="85">
  <si>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</si>
  <si>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</si>
  <si>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</si>
  <si>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</si>
  <si>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</si>
  <si>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</si>
  <si>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</si>
  <si>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</si>
  <si>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</si>
  <si>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</si>
  <si>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</si>
  <si>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</si>
  <si>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</si>
  <si>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</si>
  <si>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</si>
  <si>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</si>
  <si>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</si>
  <si>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</si>
  <si>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</si>
  <si>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</si>
  <si>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 xml:space="preserve">(наименование на бюджетната организация)                                (отчетен период) 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</si>
  <si>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</si>
  <si>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</si>
  <si>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</si>
  <si>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Закон 2017</t>
  </si>
  <si>
    <t>31 март 2017 г.</t>
  </si>
  <si>
    <t>Уточнен план 2017 г.</t>
  </si>
  <si>
    <t>30 юни 2017 г.</t>
  </si>
  <si>
    <t>30 септември 2017 г.</t>
  </si>
  <si>
    <t>31 декември 2017 г.</t>
  </si>
  <si>
    <t>* Класификационен код съгласно Решение № 904 на Министерския съвет от 27 октомври 2016 г. за изменение на Решение № 468 на Министерския съвет от 2015 г., изменено с Решение на Министерския съвет № 961 от 2015 г. и Решение № 522 на Министерския съвет от 2016 г.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</si>
  <si>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904 от 2016 г.</t>
  </si>
  <si>
    <r>
      <t>0300.01.01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„Министерски съвет и организация на дейността му”</t>
    </r>
  </si>
  <si>
    <r>
      <t>0300.01.02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„Координация и мониторинг на хоризонтални политики”</t>
    </r>
  </si>
  <si>
    <r>
      <t>0300.02.01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„Координация при управление на средствата от ЕС”</t>
    </r>
  </si>
  <si>
    <t>0300.03.01 - Бюджетна програма „Осъществяване на държавната политика на областно ниво”</t>
  </si>
  <si>
    <r>
      <t>0300.04.01</t>
    </r>
    <r>
      <rPr>
        <b/>
        <sz val="10"/>
        <color theme="1"/>
        <rFont val="Times New Roman"/>
        <family val="1"/>
        <charset val="204"/>
      </rPr>
      <t xml:space="preserve"> - Бюджетна програма „Вероизповедания”</t>
    </r>
  </si>
  <si>
    <r>
      <t>0300.05.01</t>
    </r>
    <r>
      <rPr>
        <b/>
        <sz val="10"/>
        <color theme="1"/>
        <rFont val="Times New Roman"/>
        <family val="1"/>
        <charset val="204"/>
      </rPr>
      <t xml:space="preserve"> - Бюджетна програма „Национален архивен фонд”</t>
    </r>
  </si>
  <si>
    <r>
      <t>0300.06.00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„Администрация”</t>
    </r>
  </si>
  <si>
    <r>
      <t>0300.07.01</t>
    </r>
    <r>
      <rPr>
        <b/>
        <sz val="10"/>
        <color theme="1"/>
        <rFont val="Times New Roman"/>
        <family val="1"/>
        <charset val="204"/>
      </rPr>
      <t xml:space="preserve"> - Бюджетна програма „Други дейности и услуги”</t>
    </r>
  </si>
  <si>
    <r>
      <t>0300.07.02</t>
    </r>
    <r>
      <rPr>
        <b/>
        <sz val="10"/>
        <color theme="1"/>
        <rFont val="Times New Roman"/>
        <family val="1"/>
        <charset val="204"/>
      </rPr>
      <t xml:space="preserve"> - Бюджетна програма „Убежище и бежанци”</t>
    </r>
  </si>
  <si>
    <t>Комуникационна стратегия на Република България</t>
  </si>
  <si>
    <t>Субсидии за вероизповеданията, регистрирани по реда на Закона за вероизповеданията</t>
  </si>
  <si>
    <t>Програми за временна заетост</t>
  </si>
  <si>
    <t>Обезщетения по ЗПГРРЛ</t>
  </si>
  <si>
    <t>За прилагане разпоредбите на §4 от ПЗР на ЗСПЗЗ</t>
  </si>
  <si>
    <t>Провеждане на ежегодния поход "По пътя на Ботевата чета" и чествания на Шипченските боеве</t>
  </si>
  <si>
    <t>Средства, предоставени по ПМС във връзка с решения на МКВПМС за отстраняване на щети от бедствия и аварии и за превантивни дейности</t>
  </si>
  <si>
    <t>Разходи по подготовката и произвеждането на избори за народни представители на 26 март 2017 г., в съответствие с определените в план-сметката на ПМС № 31 от 30.01.2017 г. средства за логистично осигуряване на изборния процес от АМС и областните администрации</t>
  </si>
  <si>
    <t>0300.01.01</t>
  </si>
  <si>
    <t>Бюджетна програма „Министерски съвет и организация на дейността му”</t>
  </si>
  <si>
    <t>0300.01.02</t>
  </si>
  <si>
    <t>Бюджетна програма „Координация и мониторинг на хоризонтални политики”</t>
  </si>
  <si>
    <t>0300.01.00</t>
  </si>
  <si>
    <t>Област „Осигуряване дейността и организацията на работата на Министерския съвет”</t>
  </si>
  <si>
    <t>0300.02.00</t>
  </si>
  <si>
    <t>Политика в областта на управлението на средствата от ЕС</t>
  </si>
  <si>
    <t>0300.02.01</t>
  </si>
  <si>
    <t>Бюджетна програма „Координация при управление на средствата от ЕС”</t>
  </si>
  <si>
    <t>0300.03.00</t>
  </si>
  <si>
    <t>Политика в областта на осъществяването на държавните функции на територията на областите в България</t>
  </si>
  <si>
    <t>0300.03.01</t>
  </si>
  <si>
    <t>Бюджетна програма „Осъществяване на държавната политика на областно ниво”</t>
  </si>
  <si>
    <t>0300.04.00</t>
  </si>
  <si>
    <t>Политика в областта на правото на вероизповедание</t>
  </si>
  <si>
    <t>Бюджетна програма „Вероизповедания”</t>
  </si>
  <si>
    <t>0300.05.00</t>
  </si>
  <si>
    <t>Политика в областта на архивното дело</t>
  </si>
  <si>
    <t>0300.05.01</t>
  </si>
  <si>
    <t>Бюджетна програма „Национален архивен фонд”</t>
  </si>
  <si>
    <t>0300.06.00</t>
  </si>
  <si>
    <t>Бюджетна програма „Администрация”</t>
  </si>
  <si>
    <t>Други бюджетни програми</t>
  </si>
  <si>
    <t>Бюджетна програма „Други дейности и услуги”</t>
  </si>
  <si>
    <t>0300.07.02</t>
  </si>
  <si>
    <t>Бюджетна програма „Убежище и бежанци”</t>
  </si>
  <si>
    <t>към 30.06. 2017 г.</t>
  </si>
  <si>
    <t>ПМС № 76 от 18.04.2017 г. за непредвидени и/или неотложни разходи за предотвратяване, овладяване и преодоляване на последиците от бедствия</t>
  </si>
  <si>
    <t>ПМС № 118 от 22 юни 2017 г. за одобряване на допълнителни разходи по бюджета на Министерския съвет за 2017 г. - за разплащане по договор на разходи за дейности по транспортиране и екологосъобразно третиране чрез крайно оползотворяване/обезвреждане на отпадък с код и наименование 07 01 07* халогенирани остатъци от дестилации и остатъци от реакция (тежки фракции) от метален резервоар (вертикален метален цилиндър) FA 502-В и метален резервоар FA 501-В (хоризонтален метален цилиндър), находящи се в ПИ 20482.505.534 по кадастралната карта и кадастралните регистри на гр. Девня, Промишлена зона-юг от областния управител на област Варна</t>
  </si>
  <si>
    <t xml:space="preserve">ПМС № 118 от 22 юни 2017 г. за одобряване на допълнителни разходи по бюджета на Министерския съвет за 2017 г. - 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
</t>
  </si>
  <si>
    <t>Текущи разходи и капиталови разходи за поддържане на ГКПП - Маказа и ГКПП - Златоград</t>
  </si>
  <si>
    <t>към 30.06.2017 г.</t>
  </si>
  <si>
    <t>0300.07.00</t>
  </si>
  <si>
    <t>0300.07.01</t>
  </si>
  <si>
    <t>Учредено в полза на държвавата право на прокарване на път - чл.193, ал.3 във връзка с чл.210, ал.4 от ЗУТ във връзка с изграждането на временно възпрепятстващо съоръжение по българо-турската граница - ОА Бургас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</si>
</sst>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b/>
      <sz val="1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0" xfId="0" applyFont="1"/>
    <xf numFmtId="0" fontId="1" fillId="0" borderId="0" xfId="0" applyFont="1"/>
    <xf numFmtId="3" fontId="2" fillId="2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  <xf numFmtId="3" fontId="8" fillId="0" borderId="6" xfId="0" applyNumberFormat="1" applyFont="1" applyFill="1" applyBorder="1" applyAlignment="1">
      <alignment horizontal="right" vertical="center" wrapText="1"/>
    </xf>
    <xf numFmtId="0" fontId="8" fillId="0" borderId="0" xfId="0" applyFont="1"/>
    <xf numFmtId="3" fontId="9" fillId="0" borderId="6" xfId="0" applyNumberFormat="1" applyFont="1" applyBorder="1" applyAlignment="1">
      <alignment horizontal="right" vertical="center" wrapText="1"/>
    </xf>
    <xf numFmtId="0" fontId="9" fillId="0" borderId="0" xfId="0" applyFont="1"/>
    <xf numFmtId="0" fontId="9" fillId="4" borderId="4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justify" vertical="justify" wrapText="1"/>
    </xf>
    <xf numFmtId="0" fontId="9" fillId="0" borderId="4" xfId="0" applyFont="1" applyBorder="1" applyAlignment="1">
      <alignment horizontal="justify" vertical="justify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4"/>
  <sheetViews>
    <sheetView tabSelected="1" zoomScale="90" zoomScaleNormal="90" workbookViewId="0">
      <selection activeCell="M12" sqref="M12"/>
    </sheetView>
  </sheetViews>
  <sheetFormatPr defaultRowHeight="13.2" x14ac:dyDescent="0.25"/>
  <cols>
    <col min="1" max="1" width="27" customWidth="1"/>
    <col min="2" max="2" width="49.77734375" customWidth="1"/>
    <col min="3" max="3" width="14.44140625" customWidth="1"/>
    <col min="4" max="4" width="16.33203125" customWidth="1"/>
    <col min="5" max="5" width="17.109375" customWidth="1"/>
    <col min="6" max="6" width="13.44140625" customWidth="1"/>
    <col min="7" max="7" width="12.77734375" customWidth="1"/>
    <col min="8" max="8" width="13.77734375" customWidth="1"/>
  </cols>
  <sheetData>
    <row r="3" spans="1:8" ht="42" customHeight="1" x14ac:dyDescent="0.25">
      <c r="A3" s="54" t="s">
        <v>15</v>
      </c>
      <c r="B3" s="54"/>
      <c r="C3" s="54"/>
      <c r="D3" s="54"/>
      <c r="E3" s="54"/>
      <c r="F3" s="54"/>
      <c r="G3" s="54"/>
      <c r="H3" s="54"/>
    </row>
    <row r="4" spans="1:8" ht="15.6" x14ac:dyDescent="0.25">
      <c r="A4" s="55" t="s">
        <v>76</v>
      </c>
      <c r="B4" s="55"/>
      <c r="C4" s="55"/>
      <c r="D4" s="55"/>
      <c r="E4" s="55"/>
      <c r="F4" s="55"/>
      <c r="G4" s="55"/>
      <c r="H4" s="55"/>
    </row>
    <row r="5" spans="1:8" x14ac:dyDescent="0.25">
      <c r="A5" s="56" t="s">
        <v>20</v>
      </c>
      <c r="B5" s="57"/>
      <c r="C5" s="57"/>
      <c r="D5" s="57"/>
      <c r="E5" s="57"/>
      <c r="F5" s="57"/>
      <c r="G5" s="57"/>
      <c r="H5" s="57"/>
    </row>
    <row r="6" spans="1:8" ht="15.6" x14ac:dyDescent="0.25">
      <c r="A6" s="10"/>
    </row>
    <row r="7" spans="1:8" ht="15.6" x14ac:dyDescent="0.25">
      <c r="A7" s="55" t="s">
        <v>16</v>
      </c>
      <c r="B7" s="55"/>
      <c r="C7" s="55"/>
      <c r="D7" s="55"/>
      <c r="E7" s="55"/>
      <c r="F7" s="55"/>
      <c r="G7" s="55"/>
      <c r="H7" s="55"/>
    </row>
    <row r="8" spans="1:8" ht="15.6" x14ac:dyDescent="0.25">
      <c r="A8" s="55" t="s">
        <v>81</v>
      </c>
      <c r="B8" s="55"/>
      <c r="C8" s="55"/>
      <c r="D8" s="55"/>
      <c r="E8" s="55"/>
      <c r="F8" s="55"/>
      <c r="G8" s="55"/>
      <c r="H8" s="55"/>
    </row>
    <row r="9" spans="1:8" x14ac:dyDescent="0.25">
      <c r="A9" s="57" t="s">
        <v>1</v>
      </c>
      <c r="B9" s="57"/>
      <c r="C9" s="57"/>
      <c r="D9" s="57"/>
      <c r="E9" s="57"/>
      <c r="F9" s="57"/>
      <c r="G9" s="57"/>
      <c r="H9" s="57"/>
    </row>
    <row r="10" spans="1:8" ht="13.8" thickBot="1" x14ac:dyDescent="0.3">
      <c r="A10" s="11"/>
      <c r="H10" s="18" t="s">
        <v>3</v>
      </c>
    </row>
    <row r="11" spans="1:8" ht="12.75" customHeight="1" x14ac:dyDescent="0.25">
      <c r="A11" s="51" t="s">
        <v>17</v>
      </c>
      <c r="B11" s="51" t="s">
        <v>18</v>
      </c>
      <c r="C11" s="51" t="s">
        <v>24</v>
      </c>
      <c r="D11" s="58" t="s">
        <v>26</v>
      </c>
      <c r="E11" s="12" t="s">
        <v>4</v>
      </c>
      <c r="F11" s="12" t="s">
        <v>4</v>
      </c>
      <c r="G11" s="12" t="s">
        <v>4</v>
      </c>
      <c r="H11" s="12" t="s">
        <v>4</v>
      </c>
    </row>
    <row r="12" spans="1:8" x14ac:dyDescent="0.25">
      <c r="A12" s="52"/>
      <c r="B12" s="52"/>
      <c r="C12" s="52"/>
      <c r="D12" s="59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7" thickBot="1" x14ac:dyDescent="0.3">
      <c r="A13" s="53"/>
      <c r="B13" s="53"/>
      <c r="C13" s="53"/>
      <c r="D13" s="60"/>
      <c r="E13" s="17" t="s">
        <v>25</v>
      </c>
      <c r="F13" s="5" t="s">
        <v>27</v>
      </c>
      <c r="G13" s="5" t="s">
        <v>28</v>
      </c>
      <c r="H13" s="5" t="s">
        <v>29</v>
      </c>
    </row>
    <row r="14" spans="1:8" s="28" customFormat="1" ht="27" thickBot="1" x14ac:dyDescent="0.3">
      <c r="A14" s="14" t="s">
        <v>53</v>
      </c>
      <c r="B14" s="32" t="s">
        <v>54</v>
      </c>
      <c r="C14" s="23">
        <f>+C15+C16</f>
        <v>8222000</v>
      </c>
      <c r="D14" s="23">
        <f t="shared" ref="D14:H14" si="0">+D15+D16</f>
        <v>8222000</v>
      </c>
      <c r="E14" s="23">
        <f t="shared" si="0"/>
        <v>2228039</v>
      </c>
      <c r="F14" s="23">
        <f t="shared" si="0"/>
        <v>4445183</v>
      </c>
      <c r="G14" s="23">
        <f t="shared" si="0"/>
        <v>0</v>
      </c>
      <c r="H14" s="23">
        <f t="shared" si="0"/>
        <v>0</v>
      </c>
    </row>
    <row r="15" spans="1:8" ht="29.25" customHeight="1" thickBot="1" x14ac:dyDescent="0.3">
      <c r="A15" s="15" t="s">
        <v>49</v>
      </c>
      <c r="B15" s="27" t="s">
        <v>50</v>
      </c>
      <c r="C15" s="24">
        <f>+'Прог 1'!B33</f>
        <v>5010000</v>
      </c>
      <c r="D15" s="24">
        <f>+'Прог 1'!C33</f>
        <v>5010000</v>
      </c>
      <c r="E15" s="24">
        <f>+'Прог 1'!D33</f>
        <v>1486066</v>
      </c>
      <c r="F15" s="24">
        <f>+'Прог 1'!E33</f>
        <v>2958940</v>
      </c>
      <c r="G15" s="24">
        <f>+'Прог 1'!F33</f>
        <v>0</v>
      </c>
      <c r="H15" s="24">
        <f>+'Прог 1'!G33</f>
        <v>0</v>
      </c>
    </row>
    <row r="16" spans="1:8" ht="27" thickBot="1" x14ac:dyDescent="0.3">
      <c r="A16" s="15" t="s">
        <v>51</v>
      </c>
      <c r="B16" s="27" t="s">
        <v>52</v>
      </c>
      <c r="C16" s="24">
        <f>+'Прог 2'!B33</f>
        <v>3212000</v>
      </c>
      <c r="D16" s="24">
        <f>+'Прог 2'!C33</f>
        <v>3212000</v>
      </c>
      <c r="E16" s="24">
        <f>+'Прог 2'!D33</f>
        <v>741973</v>
      </c>
      <c r="F16" s="24">
        <f>+'Прог 2'!E33</f>
        <v>1486243</v>
      </c>
      <c r="G16" s="24">
        <f>+'Прог 2'!F33</f>
        <v>0</v>
      </c>
      <c r="H16" s="24">
        <f>+'Прог 2'!G33</f>
        <v>0</v>
      </c>
    </row>
    <row r="17" spans="1:8" s="28" customFormat="1" ht="27" thickBot="1" x14ac:dyDescent="0.3">
      <c r="A17" s="14" t="s">
        <v>55</v>
      </c>
      <c r="B17" s="32" t="s">
        <v>56</v>
      </c>
      <c r="C17" s="23">
        <f>+C18</f>
        <v>561000</v>
      </c>
      <c r="D17" s="23">
        <f t="shared" ref="D17:H17" si="1">+D18</f>
        <v>561000</v>
      </c>
      <c r="E17" s="23">
        <f t="shared" si="1"/>
        <v>143655</v>
      </c>
      <c r="F17" s="23">
        <f t="shared" si="1"/>
        <v>279974</v>
      </c>
      <c r="G17" s="23">
        <f t="shared" si="1"/>
        <v>0</v>
      </c>
      <c r="H17" s="23">
        <f t="shared" si="1"/>
        <v>0</v>
      </c>
    </row>
    <row r="18" spans="1:8" ht="28.5" customHeight="1" thickBot="1" x14ac:dyDescent="0.3">
      <c r="A18" s="15" t="s">
        <v>57</v>
      </c>
      <c r="B18" s="27" t="s">
        <v>58</v>
      </c>
      <c r="C18" s="24">
        <f>+'Прог 3'!B33</f>
        <v>561000</v>
      </c>
      <c r="D18" s="24">
        <f>+'Прог 3'!C33</f>
        <v>561000</v>
      </c>
      <c r="E18" s="24">
        <f>+'Прог 3'!D33</f>
        <v>143655</v>
      </c>
      <c r="F18" s="24">
        <f>+'Прог 3'!E33</f>
        <v>279974</v>
      </c>
      <c r="G18" s="24">
        <f>+'Прог 3'!F33</f>
        <v>0</v>
      </c>
      <c r="H18" s="24">
        <f>+'Прог 3'!G33</f>
        <v>0</v>
      </c>
    </row>
    <row r="19" spans="1:8" s="28" customFormat="1" ht="40.200000000000003" thickBot="1" x14ac:dyDescent="0.3">
      <c r="A19" s="14" t="s">
        <v>59</v>
      </c>
      <c r="B19" s="33" t="s">
        <v>60</v>
      </c>
      <c r="C19" s="23">
        <f>+C20</f>
        <v>23401000</v>
      </c>
      <c r="D19" s="23">
        <f t="shared" ref="D19:H19" si="2">+D20</f>
        <v>41487778</v>
      </c>
      <c r="E19" s="23">
        <f t="shared" si="2"/>
        <v>6434029</v>
      </c>
      <c r="F19" s="23">
        <f t="shared" si="2"/>
        <v>12946217</v>
      </c>
      <c r="G19" s="23">
        <f t="shared" si="2"/>
        <v>0</v>
      </c>
      <c r="H19" s="23">
        <f t="shared" si="2"/>
        <v>0</v>
      </c>
    </row>
    <row r="20" spans="1:8" ht="27" thickBot="1" x14ac:dyDescent="0.3">
      <c r="A20" s="15" t="s">
        <v>61</v>
      </c>
      <c r="B20" s="27" t="s">
        <v>62</v>
      </c>
      <c r="C20" s="24">
        <f>+'Прог 4'!B33</f>
        <v>23401000</v>
      </c>
      <c r="D20" s="24">
        <f>+'Прог 4'!C33</f>
        <v>41487778</v>
      </c>
      <c r="E20" s="24">
        <f>+'Прог 4'!D33</f>
        <v>6434029</v>
      </c>
      <c r="F20" s="24">
        <f>+'Прог 4'!E33</f>
        <v>12946217</v>
      </c>
      <c r="G20" s="24">
        <f>+'Прог 4'!F33</f>
        <v>0</v>
      </c>
      <c r="H20" s="24">
        <f>+'Прог 4'!G33</f>
        <v>0</v>
      </c>
    </row>
    <row r="21" spans="1:8" s="28" customFormat="1" ht="13.8" thickBot="1" x14ac:dyDescent="0.3">
      <c r="A21" s="14" t="s">
        <v>63</v>
      </c>
      <c r="B21" s="33" t="s">
        <v>64</v>
      </c>
      <c r="C21" s="23">
        <f>+C22</f>
        <v>5173000</v>
      </c>
      <c r="D21" s="23">
        <f t="shared" ref="D21:H21" si="3">+D22</f>
        <v>5503000</v>
      </c>
      <c r="E21" s="23">
        <f t="shared" si="3"/>
        <v>1913703</v>
      </c>
      <c r="F21" s="23">
        <f t="shared" si="3"/>
        <v>3842088</v>
      </c>
      <c r="G21" s="23">
        <f t="shared" si="3"/>
        <v>0</v>
      </c>
      <c r="H21" s="23">
        <f t="shared" si="3"/>
        <v>0</v>
      </c>
    </row>
    <row r="22" spans="1:8" ht="20.25" customHeight="1" thickBot="1" x14ac:dyDescent="0.3">
      <c r="A22" s="15"/>
      <c r="B22" s="27" t="s">
        <v>65</v>
      </c>
      <c r="C22" s="24">
        <f>+'Прог 5'!B33</f>
        <v>5173000</v>
      </c>
      <c r="D22" s="24">
        <f>+'Прог 5'!C33</f>
        <v>5503000</v>
      </c>
      <c r="E22" s="24">
        <f>+'Прог 5'!D33</f>
        <v>1913703</v>
      </c>
      <c r="F22" s="24">
        <f>+'Прог 5'!E33</f>
        <v>3842088</v>
      </c>
      <c r="G22" s="24">
        <f>+'Прог 5'!F33</f>
        <v>0</v>
      </c>
      <c r="H22" s="24">
        <f>+'Прог 5'!G33</f>
        <v>0</v>
      </c>
    </row>
    <row r="23" spans="1:8" s="28" customFormat="1" ht="18.75" customHeight="1" thickBot="1" x14ac:dyDescent="0.3">
      <c r="A23" s="14" t="s">
        <v>66</v>
      </c>
      <c r="B23" s="33" t="s">
        <v>67</v>
      </c>
      <c r="C23" s="23">
        <f>+C24</f>
        <v>6262000</v>
      </c>
      <c r="D23" s="23">
        <f t="shared" ref="D23:H23" si="4">+D24</f>
        <v>6275108</v>
      </c>
      <c r="E23" s="23">
        <f t="shared" si="4"/>
        <v>1588940</v>
      </c>
      <c r="F23" s="23">
        <f t="shared" si="4"/>
        <v>3172706</v>
      </c>
      <c r="G23" s="23">
        <f t="shared" si="4"/>
        <v>0</v>
      </c>
      <c r="H23" s="23">
        <f t="shared" si="4"/>
        <v>0</v>
      </c>
    </row>
    <row r="24" spans="1:8" ht="20.25" customHeight="1" thickBot="1" x14ac:dyDescent="0.3">
      <c r="A24" s="16" t="s">
        <v>68</v>
      </c>
      <c r="B24" s="27" t="s">
        <v>69</v>
      </c>
      <c r="C24" s="24">
        <f>+'Прог 6'!B33</f>
        <v>6262000</v>
      </c>
      <c r="D24" s="24">
        <f>+'Прог 6'!C33</f>
        <v>6275108</v>
      </c>
      <c r="E24" s="24">
        <f>+'Прог 6'!D33</f>
        <v>1588940</v>
      </c>
      <c r="F24" s="24">
        <f>+'Прог 6'!E33</f>
        <v>3172706</v>
      </c>
      <c r="G24" s="24">
        <f>+'Прог 6'!F33</f>
        <v>0</v>
      </c>
      <c r="H24" s="24">
        <f>+'Прог 6'!G33</f>
        <v>0</v>
      </c>
    </row>
    <row r="25" spans="1:8" ht="24.75" customHeight="1" thickBot="1" x14ac:dyDescent="0.3">
      <c r="A25" s="14" t="s">
        <v>70</v>
      </c>
      <c r="B25" s="13" t="s">
        <v>71</v>
      </c>
      <c r="C25" s="31">
        <f>+'Прог 7'!B33</f>
        <v>11591000</v>
      </c>
      <c r="D25" s="31">
        <f>+'Прог 7'!C33</f>
        <v>11643318</v>
      </c>
      <c r="E25" s="31">
        <f>+'Прог 7'!D33</f>
        <v>1707848</v>
      </c>
      <c r="F25" s="31">
        <f>+'Прог 7'!E33</f>
        <v>3758128</v>
      </c>
      <c r="G25" s="31">
        <f>+'Прог 7'!F33</f>
        <v>0</v>
      </c>
      <c r="H25" s="31">
        <f>+'Прог 7'!G33</f>
        <v>0</v>
      </c>
    </row>
    <row r="26" spans="1:8" s="28" customFormat="1" ht="54.75" customHeight="1" thickBot="1" x14ac:dyDescent="0.3">
      <c r="A26" s="14" t="s">
        <v>82</v>
      </c>
      <c r="B26" s="32" t="s">
        <v>72</v>
      </c>
      <c r="C26" s="23">
        <f t="shared" ref="C26:H26" si="5">+C27+C28</f>
        <v>33060000</v>
      </c>
      <c r="D26" s="23">
        <f t="shared" si="5"/>
        <v>44586158</v>
      </c>
      <c r="E26" s="23">
        <f t="shared" si="5"/>
        <v>7924214</v>
      </c>
      <c r="F26" s="23">
        <f t="shared" si="5"/>
        <v>20443026</v>
      </c>
      <c r="G26" s="23">
        <f t="shared" si="5"/>
        <v>0</v>
      </c>
      <c r="H26" s="23">
        <f t="shared" si="5"/>
        <v>0</v>
      </c>
    </row>
    <row r="27" spans="1:8" s="29" customFormat="1" ht="18" customHeight="1" thickBot="1" x14ac:dyDescent="0.3">
      <c r="A27" s="15" t="s">
        <v>83</v>
      </c>
      <c r="B27" s="27" t="s">
        <v>73</v>
      </c>
      <c r="C27" s="24">
        <f>+'Прог 8'!B33</f>
        <v>25060000</v>
      </c>
      <c r="D27" s="24">
        <f>+'Прог 8'!C33</f>
        <v>35919058</v>
      </c>
      <c r="E27" s="24">
        <f>+'Прог 8'!D33</f>
        <v>6439588</v>
      </c>
      <c r="F27" s="24">
        <f>+'Прог 8'!E33</f>
        <v>17243704</v>
      </c>
      <c r="G27" s="24">
        <f>+'Прог 8'!F33</f>
        <v>0</v>
      </c>
      <c r="H27" s="24">
        <f>+'Прог 8'!G33</f>
        <v>0</v>
      </c>
    </row>
    <row r="28" spans="1:8" s="29" customFormat="1" ht="19.5" customHeight="1" thickBot="1" x14ac:dyDescent="0.3">
      <c r="A28" s="15" t="s">
        <v>74</v>
      </c>
      <c r="B28" s="27" t="s">
        <v>75</v>
      </c>
      <c r="C28" s="24">
        <f>+'Прог 9'!B33</f>
        <v>8000000</v>
      </c>
      <c r="D28" s="24">
        <f>+'Прог 9'!C33</f>
        <v>8667100</v>
      </c>
      <c r="E28" s="24">
        <f>+'Прог 9'!D33</f>
        <v>1484626</v>
      </c>
      <c r="F28" s="24">
        <f>+'Прог 9'!E33</f>
        <v>3199322</v>
      </c>
      <c r="G28" s="24">
        <f>+'Прог 9'!F33</f>
        <v>0</v>
      </c>
      <c r="H28" s="24">
        <f>+'Прог 9'!G33</f>
        <v>0</v>
      </c>
    </row>
    <row r="29" spans="1:8" ht="13.8" thickBot="1" x14ac:dyDescent="0.3">
      <c r="A29" s="14"/>
      <c r="B29" s="13"/>
      <c r="C29" s="24"/>
      <c r="D29" s="24"/>
      <c r="E29" s="24"/>
      <c r="F29" s="24"/>
      <c r="G29" s="24"/>
      <c r="H29" s="24"/>
    </row>
    <row r="30" spans="1:8" ht="22.5" customHeight="1" thickBot="1" x14ac:dyDescent="0.3">
      <c r="A30" s="14"/>
      <c r="B30" s="34" t="s">
        <v>19</v>
      </c>
      <c r="C30" s="30">
        <f>+C14+C17+C19+C21+C23+C25+C26</f>
        <v>88270000</v>
      </c>
      <c r="D30" s="30">
        <f t="shared" ref="D30:H30" si="6">+D14+D17+D19+D21+D23+D25+D26</f>
        <v>118278362</v>
      </c>
      <c r="E30" s="30">
        <f t="shared" si="6"/>
        <v>21940428</v>
      </c>
      <c r="F30" s="30">
        <f t="shared" si="6"/>
        <v>48887322</v>
      </c>
      <c r="G30" s="30">
        <f t="shared" si="6"/>
        <v>0</v>
      </c>
      <c r="H30" s="30">
        <f t="shared" si="6"/>
        <v>0</v>
      </c>
    </row>
    <row r="31" spans="1:8" ht="15.6" x14ac:dyDescent="0.25">
      <c r="A31" s="1"/>
    </row>
    <row r="32" spans="1:8" x14ac:dyDescent="0.25">
      <c r="A32" s="50" t="s">
        <v>30</v>
      </c>
      <c r="B32" s="50"/>
      <c r="C32" s="50"/>
      <c r="D32" s="50"/>
      <c r="E32" s="50"/>
      <c r="F32" s="50"/>
      <c r="G32" s="50"/>
      <c r="H32" s="50"/>
    </row>
    <row r="33" spans="1:8" s="21" customFormat="1" x14ac:dyDescent="0.25">
      <c r="A33" s="50"/>
      <c r="B33" s="50"/>
      <c r="C33" s="50"/>
      <c r="D33" s="50"/>
      <c r="E33" s="50"/>
      <c r="F33" s="50"/>
      <c r="G33" s="50"/>
      <c r="H33" s="50"/>
    </row>
    <row r="34" spans="1:8" ht="9.75" customHeight="1" x14ac:dyDescent="0.25">
      <c r="A34" s="50"/>
      <c r="B34" s="50"/>
      <c r="C34" s="50"/>
      <c r="D34" s="50"/>
      <c r="E34" s="50"/>
      <c r="F34" s="50"/>
      <c r="G34" s="50"/>
      <c r="H34" s="50"/>
    </row>
  </sheetData>
  <mergeCells count="11">
    <mergeCell ref="A32:H34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48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G40"/>
  <sheetViews>
    <sheetView zoomScale="80" zoomScaleNormal="80" workbookViewId="0">
      <selection activeCell="A29" sqref="A29:XFD29"/>
    </sheetView>
  </sheetViews>
  <sheetFormatPr defaultRowHeight="13.2" x14ac:dyDescent="0.25"/>
  <cols>
    <col min="1" max="1" width="68.77734375" customWidth="1"/>
    <col min="2" max="2" width="15.109375" customWidth="1"/>
    <col min="3" max="3" width="15" customWidth="1"/>
    <col min="4" max="4" width="14.44140625" customWidth="1"/>
    <col min="5" max="5" width="13.44140625" customWidth="1"/>
    <col min="6" max="6" width="13.33203125" customWidth="1"/>
    <col min="7" max="7" width="13.109375" customWidth="1"/>
  </cols>
  <sheetData>
    <row r="3" spans="1:7" ht="15.6" x14ac:dyDescent="0.25">
      <c r="A3" s="54" t="s">
        <v>0</v>
      </c>
      <c r="B3" s="54"/>
      <c r="C3" s="54"/>
      <c r="D3" s="54"/>
      <c r="E3" s="54"/>
      <c r="F3" s="54"/>
      <c r="G3" s="54"/>
    </row>
    <row r="4" spans="1:7" ht="15.6" x14ac:dyDescent="0.25">
      <c r="A4" s="55" t="s">
        <v>76</v>
      </c>
      <c r="B4" s="55"/>
      <c r="C4" s="55"/>
      <c r="D4" s="55"/>
      <c r="E4" s="55"/>
      <c r="F4" s="55"/>
      <c r="G4" s="55"/>
    </row>
    <row r="5" spans="1:7" ht="13.8" thickBot="1" x14ac:dyDescent="0.3">
      <c r="A5" s="64" t="s">
        <v>1</v>
      </c>
      <c r="B5" s="64"/>
      <c r="C5" s="64"/>
      <c r="D5" s="64"/>
      <c r="E5" s="64"/>
      <c r="F5" s="64"/>
      <c r="G5" s="64"/>
    </row>
    <row r="6" spans="1:7" ht="13.8" thickBot="1" x14ac:dyDescent="0.3">
      <c r="A6" s="61" t="s">
        <v>39</v>
      </c>
      <c r="B6" s="62"/>
      <c r="C6" s="62"/>
      <c r="D6" s="62"/>
      <c r="E6" s="62"/>
      <c r="F6" s="62"/>
      <c r="G6" s="63"/>
    </row>
    <row r="7" spans="1:7" ht="12.75" customHeight="1" x14ac:dyDescent="0.25">
      <c r="A7" s="22" t="s">
        <v>2</v>
      </c>
      <c r="B7" s="51" t="s">
        <v>24</v>
      </c>
      <c r="C7" s="58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2" t="s">
        <v>3</v>
      </c>
      <c r="B8" s="52"/>
      <c r="C8" s="5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53"/>
      <c r="C9" s="60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8" thickBot="1" x14ac:dyDescent="0.3">
      <c r="A10" s="6" t="s">
        <v>6</v>
      </c>
      <c r="B10" s="23">
        <f>+B12+B13+B14</f>
        <v>25060000</v>
      </c>
      <c r="C10" s="23">
        <f t="shared" ref="C10:G10" si="0">+C12+C13+C14</f>
        <v>35919058</v>
      </c>
      <c r="D10" s="23">
        <f t="shared" si="0"/>
        <v>6439588</v>
      </c>
      <c r="E10" s="23">
        <f t="shared" si="0"/>
        <v>17243704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24"/>
      <c r="E11" s="24"/>
      <c r="F11" s="24"/>
      <c r="G11" s="24"/>
    </row>
    <row r="12" spans="1:7" ht="13.8" thickBot="1" x14ac:dyDescent="0.3">
      <c r="A12" s="8" t="s">
        <v>8</v>
      </c>
      <c r="B12" s="24">
        <v>17514000</v>
      </c>
      <c r="C12" s="24">
        <v>18882511</v>
      </c>
      <c r="D12" s="24">
        <v>4603667</v>
      </c>
      <c r="E12" s="24">
        <v>10299685</v>
      </c>
      <c r="F12" s="24"/>
      <c r="G12" s="24"/>
    </row>
    <row r="13" spans="1:7" ht="13.8" thickBot="1" x14ac:dyDescent="0.3">
      <c r="A13" s="8" t="s">
        <v>9</v>
      </c>
      <c r="B13" s="24">
        <v>5555000</v>
      </c>
      <c r="C13" s="24">
        <v>5861347</v>
      </c>
      <c r="D13" s="24">
        <v>1809221</v>
      </c>
      <c r="E13" s="24">
        <v>4195814</v>
      </c>
      <c r="F13" s="24"/>
      <c r="G13" s="24"/>
    </row>
    <row r="14" spans="1:7" ht="13.8" thickBot="1" x14ac:dyDescent="0.3">
      <c r="A14" s="8" t="s">
        <v>10</v>
      </c>
      <c r="B14" s="24">
        <v>1991000</v>
      </c>
      <c r="C14" s="24">
        <v>11175200</v>
      </c>
      <c r="D14" s="24">
        <v>26700</v>
      </c>
      <c r="E14" s="24">
        <v>2748205</v>
      </c>
      <c r="F14" s="24"/>
      <c r="G14" s="24"/>
    </row>
    <row r="15" spans="1:7" ht="13.8" thickBot="1" x14ac:dyDescent="0.3">
      <c r="A15" s="7"/>
      <c r="B15" s="24"/>
      <c r="C15" s="24"/>
      <c r="D15" s="24"/>
      <c r="E15" s="24"/>
      <c r="F15" s="24"/>
      <c r="G15" s="24"/>
    </row>
    <row r="16" spans="1:7" s="20" customFormat="1" ht="13.8" thickBot="1" x14ac:dyDescent="0.3">
      <c r="A16" s="19" t="s">
        <v>11</v>
      </c>
      <c r="B16" s="23">
        <f>+SUM(B17:B32)</f>
        <v>0</v>
      </c>
      <c r="C16" s="23">
        <f t="shared" ref="C16:G16" si="1">+SUM(C17:C32)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8" thickBot="1" x14ac:dyDescent="0.3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3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3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3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3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3">
      <c r="A22" s="26" t="s">
        <v>80</v>
      </c>
      <c r="B22" s="24"/>
      <c r="C22" s="24"/>
      <c r="D22" s="24"/>
      <c r="E22" s="24"/>
      <c r="F22" s="24"/>
      <c r="G22" s="24"/>
    </row>
    <row r="23" spans="1:7" ht="30" hidden="1" customHeight="1" thickBot="1" x14ac:dyDescent="0.3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3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3">
      <c r="A25" s="26" t="s">
        <v>47</v>
      </c>
      <c r="B25" s="24"/>
      <c r="C25" s="24"/>
      <c r="D25" s="36"/>
      <c r="E25" s="24"/>
      <c r="F25" s="24"/>
      <c r="G25" s="24"/>
    </row>
    <row r="26" spans="1:7" ht="54.75" hidden="1" customHeight="1" thickBot="1" x14ac:dyDescent="0.3">
      <c r="A26" s="26" t="s">
        <v>77</v>
      </c>
      <c r="B26" s="24"/>
      <c r="C26" s="24"/>
      <c r="D26" s="36"/>
      <c r="E26" s="24"/>
      <c r="F26" s="24"/>
      <c r="G26" s="24"/>
    </row>
    <row r="27" spans="1:7" ht="70.5" hidden="1" customHeight="1" thickBot="1" x14ac:dyDescent="0.3">
      <c r="A27" s="26" t="s">
        <v>48</v>
      </c>
      <c r="B27" s="24"/>
      <c r="C27" s="24"/>
      <c r="D27" s="24"/>
      <c r="E27" s="24"/>
      <c r="F27" s="24"/>
      <c r="G27" s="24"/>
    </row>
    <row r="28" spans="1:7" ht="175.5" hidden="1" customHeight="1" thickBot="1" x14ac:dyDescent="0.3">
      <c r="A28" s="26" t="s">
        <v>78</v>
      </c>
      <c r="B28" s="24"/>
      <c r="C28" s="24"/>
      <c r="D28" s="24"/>
      <c r="E28" s="24"/>
      <c r="F28" s="24"/>
      <c r="G28" s="24"/>
    </row>
    <row r="29" spans="1:7" ht="58.8" hidden="1" customHeight="1" thickBot="1" x14ac:dyDescent="0.3">
      <c r="A29" s="26" t="s">
        <v>79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3">
      <c r="A30" s="26" t="s">
        <v>84</v>
      </c>
      <c r="B30" s="24"/>
      <c r="C30" s="24"/>
      <c r="D30" s="24"/>
      <c r="E30" s="24"/>
      <c r="F30" s="24"/>
      <c r="G30" s="24"/>
    </row>
    <row r="31" spans="1:7" ht="30" hidden="1" customHeight="1" thickBot="1" x14ac:dyDescent="0.3">
      <c r="A31" s="26" t="s">
        <v>12</v>
      </c>
      <c r="B31" s="24"/>
      <c r="C31" s="24"/>
      <c r="D31" s="24"/>
      <c r="E31" s="24"/>
      <c r="F31" s="24"/>
      <c r="G31" s="24"/>
    </row>
    <row r="32" spans="1:7" ht="13.8" thickBot="1" x14ac:dyDescent="0.3">
      <c r="A32" s="26"/>
      <c r="B32" s="24"/>
      <c r="C32" s="24"/>
      <c r="D32" s="24"/>
      <c r="E32" s="24"/>
      <c r="F32" s="24"/>
      <c r="G32" s="24"/>
    </row>
    <row r="33" spans="1:7" ht="13.8" thickBot="1" x14ac:dyDescent="0.3">
      <c r="A33" s="6" t="s">
        <v>13</v>
      </c>
      <c r="B33" s="23">
        <f>+B16+B10</f>
        <v>25060000</v>
      </c>
      <c r="C33" s="23">
        <f t="shared" ref="C33:G33" si="2">+C16+C10</f>
        <v>35919058</v>
      </c>
      <c r="D33" s="23">
        <f t="shared" si="2"/>
        <v>6439588</v>
      </c>
      <c r="E33" s="23">
        <f t="shared" si="2"/>
        <v>17243704</v>
      </c>
      <c r="F33" s="23">
        <f t="shared" si="2"/>
        <v>0</v>
      </c>
      <c r="G33" s="23">
        <f t="shared" si="2"/>
        <v>0</v>
      </c>
    </row>
    <row r="34" spans="1:7" ht="13.8" thickBot="1" x14ac:dyDescent="0.3">
      <c r="A34" s="7"/>
      <c r="B34" s="24"/>
      <c r="C34" s="24"/>
      <c r="D34" s="24"/>
      <c r="E34" s="24"/>
      <c r="F34" s="24"/>
      <c r="G34" s="24"/>
    </row>
    <row r="35" spans="1:7" ht="13.8" thickBot="1" x14ac:dyDescent="0.3">
      <c r="A35" s="7" t="s">
        <v>14</v>
      </c>
      <c r="B35" s="25">
        <v>1460</v>
      </c>
      <c r="C35" s="35">
        <v>1410</v>
      </c>
      <c r="D35" s="35">
        <v>1216</v>
      </c>
      <c r="E35" s="25">
        <v>1221</v>
      </c>
      <c r="F35" s="25"/>
      <c r="G35" s="25"/>
    </row>
    <row r="36" spans="1:7" ht="15.6" x14ac:dyDescent="0.25">
      <c r="A36" s="9"/>
    </row>
    <row r="37" spans="1:7" x14ac:dyDescent="0.25">
      <c r="A37" s="65" t="s">
        <v>31</v>
      </c>
      <c r="B37" s="66"/>
      <c r="C37" s="66"/>
      <c r="D37" s="66"/>
      <c r="E37" s="66"/>
      <c r="F37" s="66"/>
      <c r="G37" s="66"/>
    </row>
    <row r="38" spans="1:7" x14ac:dyDescent="0.25">
      <c r="A38" s="66"/>
      <c r="B38" s="66"/>
      <c r="C38" s="66"/>
      <c r="D38" s="66"/>
      <c r="E38" s="66"/>
      <c r="F38" s="66"/>
      <c r="G38" s="66"/>
    </row>
    <row r="40" spans="1:7" ht="15.6" x14ac:dyDescent="0.25">
      <c r="A40" s="9"/>
    </row>
  </sheetData>
  <mergeCells count="7">
    <mergeCell ref="A37:G38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G40"/>
  <sheetViews>
    <sheetView zoomScale="80" zoomScaleNormal="80" workbookViewId="0">
      <selection activeCell="A29" sqref="A29:XFD29"/>
    </sheetView>
  </sheetViews>
  <sheetFormatPr defaultRowHeight="13.2" x14ac:dyDescent="0.25"/>
  <cols>
    <col min="1" max="1" width="68.77734375" customWidth="1"/>
    <col min="2" max="2" width="15.109375" customWidth="1"/>
    <col min="3" max="3" width="15" customWidth="1"/>
    <col min="4" max="4" width="14.44140625" customWidth="1"/>
    <col min="5" max="5" width="13.44140625" customWidth="1"/>
    <col min="6" max="6" width="13.33203125" customWidth="1"/>
    <col min="7" max="7" width="13.109375" customWidth="1"/>
  </cols>
  <sheetData>
    <row r="3" spans="1:7" ht="15.6" x14ac:dyDescent="0.25">
      <c r="A3" s="54" t="s">
        <v>0</v>
      </c>
      <c r="B3" s="54"/>
      <c r="C3" s="54"/>
      <c r="D3" s="54"/>
      <c r="E3" s="54"/>
      <c r="F3" s="54"/>
      <c r="G3" s="54"/>
    </row>
    <row r="4" spans="1:7" ht="15.6" x14ac:dyDescent="0.25">
      <c r="A4" s="55" t="s">
        <v>76</v>
      </c>
      <c r="B4" s="55"/>
      <c r="C4" s="55"/>
      <c r="D4" s="55"/>
      <c r="E4" s="55"/>
      <c r="F4" s="55"/>
      <c r="G4" s="55"/>
    </row>
    <row r="5" spans="1:7" ht="13.8" thickBot="1" x14ac:dyDescent="0.3">
      <c r="A5" s="64" t="s">
        <v>1</v>
      </c>
      <c r="B5" s="64"/>
      <c r="C5" s="64"/>
      <c r="D5" s="64"/>
      <c r="E5" s="64"/>
      <c r="F5" s="64"/>
      <c r="G5" s="64"/>
    </row>
    <row r="6" spans="1:7" ht="13.8" thickBot="1" x14ac:dyDescent="0.3">
      <c r="A6" s="61" t="s">
        <v>40</v>
      </c>
      <c r="B6" s="62"/>
      <c r="C6" s="62"/>
      <c r="D6" s="62"/>
      <c r="E6" s="62"/>
      <c r="F6" s="62"/>
      <c r="G6" s="63"/>
    </row>
    <row r="7" spans="1:7" ht="12.75" customHeight="1" x14ac:dyDescent="0.25">
      <c r="A7" s="22" t="s">
        <v>2</v>
      </c>
      <c r="B7" s="51" t="s">
        <v>24</v>
      </c>
      <c r="C7" s="58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2" t="s">
        <v>3</v>
      </c>
      <c r="B8" s="52"/>
      <c r="C8" s="5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53"/>
      <c r="C9" s="60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8" thickBot="1" x14ac:dyDescent="0.3">
      <c r="A10" s="6" t="s">
        <v>6</v>
      </c>
      <c r="B10" s="23">
        <f>+B12+B13+B14</f>
        <v>8000000</v>
      </c>
      <c r="C10" s="23">
        <f t="shared" ref="C10:G10" si="0">+C12+C13+C14</f>
        <v>8667100</v>
      </c>
      <c r="D10" s="23">
        <f t="shared" si="0"/>
        <v>1484626</v>
      </c>
      <c r="E10" s="23">
        <f t="shared" si="0"/>
        <v>3199322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24"/>
      <c r="E11" s="24"/>
      <c r="F11" s="24"/>
      <c r="G11" s="24"/>
    </row>
    <row r="12" spans="1:7" ht="13.8" thickBot="1" x14ac:dyDescent="0.3">
      <c r="A12" s="8" t="s">
        <v>8</v>
      </c>
      <c r="B12" s="24">
        <v>4266000</v>
      </c>
      <c r="C12" s="24">
        <v>4333449</v>
      </c>
      <c r="D12" s="24">
        <v>1233190</v>
      </c>
      <c r="E12" s="24">
        <v>2267586</v>
      </c>
      <c r="F12" s="24"/>
      <c r="G12" s="24"/>
    </row>
    <row r="13" spans="1:7" ht="13.8" thickBot="1" x14ac:dyDescent="0.3">
      <c r="A13" s="8" t="s">
        <v>9</v>
      </c>
      <c r="B13" s="24">
        <v>3454000</v>
      </c>
      <c r="C13" s="24">
        <v>3454000</v>
      </c>
      <c r="D13" s="24">
        <v>246636</v>
      </c>
      <c r="E13" s="24">
        <v>897608</v>
      </c>
      <c r="F13" s="24"/>
      <c r="G13" s="24"/>
    </row>
    <row r="14" spans="1:7" ht="13.8" thickBot="1" x14ac:dyDescent="0.3">
      <c r="A14" s="8" t="s">
        <v>10</v>
      </c>
      <c r="B14" s="24">
        <v>280000</v>
      </c>
      <c r="C14" s="24">
        <v>879651</v>
      </c>
      <c r="D14" s="24">
        <v>4800</v>
      </c>
      <c r="E14" s="24">
        <v>34128</v>
      </c>
      <c r="F14" s="24"/>
      <c r="G14" s="24"/>
    </row>
    <row r="15" spans="1:7" ht="13.8" thickBot="1" x14ac:dyDescent="0.3">
      <c r="A15" s="7"/>
      <c r="B15" s="24"/>
      <c r="C15" s="24"/>
      <c r="D15" s="24"/>
      <c r="E15" s="24"/>
      <c r="F15" s="24"/>
      <c r="G15" s="24"/>
    </row>
    <row r="16" spans="1:7" s="20" customFormat="1" ht="13.8" thickBot="1" x14ac:dyDescent="0.3">
      <c r="A16" s="19" t="s">
        <v>11</v>
      </c>
      <c r="B16" s="23">
        <f>+SUM(B17:B32)</f>
        <v>0</v>
      </c>
      <c r="C16" s="23">
        <f t="shared" ref="C16:G16" si="1">+SUM(C17:C32)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8" hidden="1" thickBot="1" x14ac:dyDescent="0.3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3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3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3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3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3">
      <c r="A22" s="26" t="s">
        <v>80</v>
      </c>
      <c r="B22" s="24"/>
      <c r="C22" s="24"/>
      <c r="D22" s="24"/>
      <c r="E22" s="24"/>
      <c r="F22" s="24"/>
      <c r="G22" s="24"/>
    </row>
    <row r="23" spans="1:7" ht="30" hidden="1" customHeight="1" thickBot="1" x14ac:dyDescent="0.3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3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3">
      <c r="A25" s="26" t="s">
        <v>47</v>
      </c>
      <c r="B25" s="24"/>
      <c r="C25" s="24"/>
      <c r="D25" s="36"/>
      <c r="E25" s="24"/>
      <c r="F25" s="24"/>
      <c r="G25" s="24"/>
    </row>
    <row r="26" spans="1:7" ht="54.75" hidden="1" customHeight="1" thickBot="1" x14ac:dyDescent="0.3">
      <c r="A26" s="26" t="s">
        <v>77</v>
      </c>
      <c r="B26" s="24"/>
      <c r="C26" s="24"/>
      <c r="D26" s="36"/>
      <c r="E26" s="24"/>
      <c r="F26" s="24"/>
      <c r="G26" s="24"/>
    </row>
    <row r="27" spans="1:7" ht="70.5" hidden="1" customHeight="1" thickBot="1" x14ac:dyDescent="0.3">
      <c r="A27" s="26" t="s">
        <v>48</v>
      </c>
      <c r="B27" s="24"/>
      <c r="C27" s="24"/>
      <c r="D27" s="24"/>
      <c r="E27" s="24"/>
      <c r="F27" s="24"/>
      <c r="G27" s="24"/>
    </row>
    <row r="28" spans="1:7" ht="175.5" hidden="1" customHeight="1" thickBot="1" x14ac:dyDescent="0.3">
      <c r="A28" s="26" t="s">
        <v>78</v>
      </c>
      <c r="B28" s="24"/>
      <c r="C28" s="24"/>
      <c r="D28" s="24"/>
      <c r="E28" s="24"/>
      <c r="F28" s="24"/>
      <c r="G28" s="24"/>
    </row>
    <row r="29" spans="1:7" ht="58.8" hidden="1" customHeight="1" thickBot="1" x14ac:dyDescent="0.3">
      <c r="A29" s="26" t="s">
        <v>79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3">
      <c r="A30" s="26" t="s">
        <v>84</v>
      </c>
      <c r="B30" s="24"/>
      <c r="C30" s="24"/>
      <c r="D30" s="24"/>
      <c r="E30" s="24"/>
      <c r="F30" s="24"/>
      <c r="G30" s="24"/>
    </row>
    <row r="31" spans="1:7" ht="30" hidden="1" customHeight="1" thickBot="1" x14ac:dyDescent="0.3">
      <c r="A31" s="26" t="s">
        <v>12</v>
      </c>
      <c r="B31" s="24"/>
      <c r="C31" s="24"/>
      <c r="D31" s="24"/>
      <c r="E31" s="24"/>
      <c r="F31" s="24"/>
      <c r="G31" s="24"/>
    </row>
    <row r="32" spans="1:7" ht="13.8" thickBot="1" x14ac:dyDescent="0.3">
      <c r="A32" s="26"/>
      <c r="B32" s="24"/>
      <c r="C32" s="24"/>
      <c r="D32" s="24"/>
      <c r="E32" s="24"/>
      <c r="F32" s="24"/>
      <c r="G32" s="24"/>
    </row>
    <row r="33" spans="1:7" ht="13.8" thickBot="1" x14ac:dyDescent="0.3">
      <c r="A33" s="6" t="s">
        <v>13</v>
      </c>
      <c r="B33" s="23">
        <f>+B16+B10</f>
        <v>8000000</v>
      </c>
      <c r="C33" s="23">
        <f t="shared" ref="C33:G33" si="2">+C16+C10</f>
        <v>8667100</v>
      </c>
      <c r="D33" s="23">
        <f t="shared" si="2"/>
        <v>1484626</v>
      </c>
      <c r="E33" s="23">
        <f t="shared" si="2"/>
        <v>3199322</v>
      </c>
      <c r="F33" s="23">
        <f t="shared" si="2"/>
        <v>0</v>
      </c>
      <c r="G33" s="23">
        <f t="shared" si="2"/>
        <v>0</v>
      </c>
    </row>
    <row r="34" spans="1:7" ht="13.8" thickBot="1" x14ac:dyDescent="0.3">
      <c r="A34" s="7"/>
      <c r="B34" s="24"/>
      <c r="C34" s="24"/>
      <c r="D34" s="24"/>
      <c r="E34" s="24"/>
      <c r="F34" s="24"/>
      <c r="G34" s="24"/>
    </row>
    <row r="35" spans="1:7" ht="13.8" thickBot="1" x14ac:dyDescent="0.3">
      <c r="A35" s="7" t="s">
        <v>14</v>
      </c>
      <c r="B35" s="25">
        <v>403</v>
      </c>
      <c r="C35" s="25">
        <v>403</v>
      </c>
      <c r="D35" s="25">
        <v>335</v>
      </c>
      <c r="E35" s="25">
        <v>356</v>
      </c>
      <c r="F35" s="25"/>
      <c r="G35" s="25"/>
    </row>
    <row r="36" spans="1:7" ht="15.6" x14ac:dyDescent="0.25">
      <c r="A36" s="9"/>
    </row>
    <row r="37" spans="1:7" x14ac:dyDescent="0.25">
      <c r="A37" s="65" t="s">
        <v>31</v>
      </c>
      <c r="B37" s="66"/>
      <c r="C37" s="66"/>
      <c r="D37" s="66"/>
      <c r="E37" s="66"/>
      <c r="F37" s="66"/>
      <c r="G37" s="66"/>
    </row>
    <row r="38" spans="1:7" x14ac:dyDescent="0.25">
      <c r="A38" s="66"/>
      <c r="B38" s="66"/>
      <c r="C38" s="66"/>
      <c r="D38" s="66"/>
      <c r="E38" s="66"/>
      <c r="F38" s="66"/>
      <c r="G38" s="66"/>
    </row>
    <row r="40" spans="1:7" ht="15.6" x14ac:dyDescent="0.25">
      <c r="A40" s="9"/>
    </row>
  </sheetData>
  <mergeCells count="7">
    <mergeCell ref="A37:G38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35"/>
  <sheetViews>
    <sheetView topLeftCell="A27" zoomScaleNormal="100" workbookViewId="0">
      <selection activeCell="D41" sqref="D41"/>
    </sheetView>
  </sheetViews>
  <sheetFormatPr defaultRowHeight="13.2" x14ac:dyDescent="0.25"/>
  <cols>
    <col min="1" max="1" width="68.77734375" customWidth="1"/>
    <col min="2" max="2" width="20.6640625" customWidth="1"/>
    <col min="3" max="3" width="17.6640625" customWidth="1"/>
    <col min="4" max="4" width="16.33203125" style="43" customWidth="1"/>
    <col min="5" max="5" width="16.109375" customWidth="1"/>
    <col min="6" max="6" width="16.44140625" customWidth="1"/>
    <col min="7" max="7" width="17.44140625" customWidth="1"/>
    <col min="8" max="12" width="20.6640625" customWidth="1"/>
  </cols>
  <sheetData>
    <row r="3" spans="1:7" ht="15.6" x14ac:dyDescent="0.25">
      <c r="A3" s="54" t="s">
        <v>0</v>
      </c>
      <c r="B3" s="54"/>
      <c r="C3" s="54"/>
      <c r="D3" s="54"/>
      <c r="E3" s="54"/>
      <c r="F3" s="54"/>
      <c r="G3" s="54"/>
    </row>
    <row r="4" spans="1:7" ht="15.6" x14ac:dyDescent="0.25">
      <c r="A4" s="55" t="s">
        <v>76</v>
      </c>
      <c r="B4" s="55"/>
      <c r="C4" s="55"/>
      <c r="D4" s="55"/>
      <c r="E4" s="55"/>
      <c r="F4" s="55"/>
      <c r="G4" s="55"/>
    </row>
    <row r="5" spans="1:7" ht="13.8" thickBot="1" x14ac:dyDescent="0.3">
      <c r="A5" s="64" t="s">
        <v>1</v>
      </c>
      <c r="B5" s="64"/>
      <c r="C5" s="64"/>
      <c r="D5" s="64"/>
      <c r="E5" s="64"/>
      <c r="F5" s="64"/>
      <c r="G5" s="64"/>
    </row>
    <row r="6" spans="1:7" ht="13.8" thickBot="1" x14ac:dyDescent="0.3">
      <c r="A6" s="61" t="s">
        <v>22</v>
      </c>
      <c r="B6" s="62"/>
      <c r="C6" s="62"/>
      <c r="D6" s="62"/>
      <c r="E6" s="62"/>
      <c r="F6" s="62"/>
      <c r="G6" s="63"/>
    </row>
    <row r="7" spans="1:7" x14ac:dyDescent="0.25">
      <c r="A7" s="22" t="s">
        <v>23</v>
      </c>
      <c r="B7" s="51" t="s">
        <v>24</v>
      </c>
      <c r="C7" s="58" t="s">
        <v>26</v>
      </c>
      <c r="D7" s="37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2" t="s">
        <v>3</v>
      </c>
      <c r="B8" s="52"/>
      <c r="C8" s="59"/>
      <c r="D8" s="38" t="s">
        <v>5</v>
      </c>
      <c r="E8" s="4" t="s">
        <v>5</v>
      </c>
      <c r="F8" s="4" t="s">
        <v>5</v>
      </c>
      <c r="G8" s="4" t="s">
        <v>5</v>
      </c>
    </row>
    <row r="9" spans="1:7" ht="27" thickBot="1" x14ac:dyDescent="0.3">
      <c r="A9" s="3"/>
      <c r="B9" s="53"/>
      <c r="C9" s="60"/>
      <c r="D9" s="39" t="s">
        <v>25</v>
      </c>
      <c r="E9" s="5" t="s">
        <v>27</v>
      </c>
      <c r="F9" s="5" t="s">
        <v>28</v>
      </c>
      <c r="G9" s="5" t="s">
        <v>29</v>
      </c>
    </row>
    <row r="10" spans="1:7" ht="13.8" thickBot="1" x14ac:dyDescent="0.3">
      <c r="A10" s="6" t="s">
        <v>6</v>
      </c>
      <c r="B10" s="23">
        <f>+B12+B13+B14</f>
        <v>80858000</v>
      </c>
      <c r="C10" s="23">
        <f t="shared" ref="C10:G10" si="0">+C12+C13+C14</f>
        <v>92514830</v>
      </c>
      <c r="D10" s="40">
        <f t="shared" si="0"/>
        <v>18447377</v>
      </c>
      <c r="E10" s="23">
        <f t="shared" si="0"/>
        <v>41800941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41"/>
      <c r="E11" s="24"/>
      <c r="F11" s="24"/>
      <c r="G11" s="24"/>
    </row>
    <row r="12" spans="1:7" ht="21.75" customHeight="1" thickBot="1" x14ac:dyDescent="0.3">
      <c r="A12" s="8" t="s">
        <v>8</v>
      </c>
      <c r="B12" s="24">
        <f>+'Прог 1'!B12+'Прог 2'!B12+'Прог 3'!B12+'Прог 4'!B12+'Прог 5'!B12+'Прог 6'!B12+'Прог 7'!B12+'Прог 8'!B12+'Прог 9'!B12</f>
        <v>54084000</v>
      </c>
      <c r="C12" s="24">
        <f>+'Прог 1'!C12+'Прог 2'!C12+'Прог 3'!C12+'Прог 4'!C12+'Прог 5'!C12+'Прог 6'!C12+'Прог 7'!C12+'Прог 8'!C12+'Прог 9'!C12</f>
        <v>55727842</v>
      </c>
      <c r="D12" s="41">
        <f>+'Прог 1'!D12+'Прог 2'!D12+'Прог 3'!D12+'Прог 4'!D12+'Прог 5'!D12+'Прог 6'!D12+'Прог 7'!D12+'Прог 8'!D12+'Прог 9'!D12</f>
        <v>13976174</v>
      </c>
      <c r="E12" s="24">
        <f>+'Прог 1'!E12+'Прог 2'!E12+'Прог 3'!E12+'Прог 4'!E12+'Прог 5'!E12+'Прог 6'!E12+'Прог 7'!E12+'Прог 8'!E12+'Прог 9'!E12</f>
        <v>28876636</v>
      </c>
      <c r="F12" s="24">
        <f>+'Прог 1'!F12+'Прог 2'!F12+'Прог 3'!F12+'Прог 4'!F12+'Прог 5'!F12+'Прог 6'!F12+'Прог 7'!F12+'Прог 8'!F12+'Прог 9'!F12</f>
        <v>0</v>
      </c>
      <c r="G12" s="24">
        <f>+'Прог 1'!G12+'Прог 2'!G12+'Прог 3'!G12+'Прог 4'!G12+'Прог 5'!G12+'Прог 6'!G12+'Прог 7'!G12+'Прог 8'!G12+'Прог 9'!G12</f>
        <v>0</v>
      </c>
    </row>
    <row r="13" spans="1:7" ht="19.5" customHeight="1" thickBot="1" x14ac:dyDescent="0.3">
      <c r="A13" s="8" t="s">
        <v>9</v>
      </c>
      <c r="B13" s="24">
        <f>+'Прог 1'!B13+'Прог 2'!B13+'Прог 3'!B13+'Прог 4'!B13+'Прог 5'!B13+'Прог 6'!B13+'Прог 7'!B13+'Прог 8'!B13+'Прог 9'!B13</f>
        <v>21564000</v>
      </c>
      <c r="C13" s="24">
        <f>+'Прог 1'!C13+'Прог 2'!C13+'Прог 3'!C13+'Прог 4'!C13+'Прог 5'!C13+'Прог 6'!C13+'Прог 7'!C13+'Прог 8'!C13+'Прог 9'!C13</f>
        <v>21783137</v>
      </c>
      <c r="D13" s="41">
        <f>+'Прог 1'!D13+'Прог 2'!D13+'Прог 3'!D13+'Прог 4'!D13+'Прог 5'!D13+'Прог 6'!D13+'Прог 7'!D13+'Прог 8'!D13+'Прог 9'!D13</f>
        <v>4293264</v>
      </c>
      <c r="E13" s="24">
        <f>+'Прог 1'!E13+'Прог 2'!E13+'Прог 3'!E13+'Прог 4'!E13+'Прог 5'!E13+'Прог 6'!E13+'Прог 7'!E13+'Прог 8'!E13+'Прог 9'!E13</f>
        <v>9883248</v>
      </c>
      <c r="F13" s="24">
        <f>+'Прог 1'!F13+'Прог 2'!F13+'Прог 3'!F13+'Прог 4'!F13+'Прог 5'!F13+'Прог 6'!F13+'Прог 7'!F13+'Прог 8'!F13+'Прог 9'!F13</f>
        <v>0</v>
      </c>
      <c r="G13" s="24">
        <f>+'Прог 1'!G13+'Прог 2'!G13+'Прог 3'!G13+'Прог 4'!G13+'Прог 5'!G13+'Прог 6'!G13+'Прог 7'!G13+'Прог 8'!G13+'Прог 9'!G13</f>
        <v>0</v>
      </c>
    </row>
    <row r="14" spans="1:7" ht="17.25" customHeight="1" thickBot="1" x14ac:dyDescent="0.3">
      <c r="A14" s="8" t="s">
        <v>10</v>
      </c>
      <c r="B14" s="24">
        <f>+'Прог 1'!B14+'Прог 2'!B14+'Прог 3'!B14+'Прог 4'!B14+'Прог 5'!B14+'Прог 6'!B14+'Прог 7'!B14+'Прог 8'!B14+'Прог 9'!B14</f>
        <v>5210000</v>
      </c>
      <c r="C14" s="24">
        <f>+'Прог 1'!C14+'Прог 2'!C14+'Прог 3'!C14+'Прог 4'!C14+'Прог 5'!C14+'Прог 6'!C14+'Прог 7'!C14+'Прог 8'!C14+'Прог 9'!C14</f>
        <v>15003851</v>
      </c>
      <c r="D14" s="41">
        <f>+'Прог 1'!D14+'Прог 2'!D14+'Прог 3'!D14+'Прог 4'!D14+'Прог 5'!D14+'Прог 6'!D14+'Прог 7'!D14+'Прог 8'!D14+'Прог 9'!D14</f>
        <v>177939</v>
      </c>
      <c r="E14" s="24">
        <f>+'Прог 1'!E14+'Прог 2'!E14+'Прог 3'!E14+'Прог 4'!E14+'Прог 5'!E14+'Прог 6'!E14+'Прог 7'!E14+'Прог 8'!E14+'Прог 9'!E14</f>
        <v>3041057</v>
      </c>
      <c r="F14" s="24">
        <f>+'Прог 1'!F14+'Прог 2'!F14+'Прог 3'!F14+'Прог 4'!F14+'Прог 5'!F14+'Прог 6'!F14+'Прог 7'!F14+'Прог 8'!F14+'Прог 9'!F14</f>
        <v>0</v>
      </c>
      <c r="G14" s="24">
        <f>+'Прог 1'!G14+'Прог 2'!G14+'Прог 3'!G14+'Прог 4'!G14+'Прог 5'!G14+'Прог 6'!G14+'Прог 7'!G14+'Прог 8'!G14+'Прог 9'!G14</f>
        <v>0</v>
      </c>
    </row>
    <row r="15" spans="1:7" ht="13.8" thickBot="1" x14ac:dyDescent="0.3">
      <c r="A15" s="7"/>
      <c r="B15" s="24"/>
      <c r="C15" s="24"/>
      <c r="D15" s="41"/>
      <c r="E15" s="24"/>
      <c r="F15" s="24"/>
      <c r="G15" s="24"/>
    </row>
    <row r="16" spans="1:7" ht="13.8" thickBot="1" x14ac:dyDescent="0.3">
      <c r="A16" s="19" t="s">
        <v>11</v>
      </c>
      <c r="B16" s="23">
        <f>+SUM(B17:B32)</f>
        <v>7412000</v>
      </c>
      <c r="C16" s="23">
        <f t="shared" ref="C16:G16" si="1">+SUM(C17:C32)</f>
        <v>25763532</v>
      </c>
      <c r="D16" s="40">
        <f t="shared" si="1"/>
        <v>3493051</v>
      </c>
      <c r="E16" s="23">
        <f t="shared" si="1"/>
        <v>7086381</v>
      </c>
      <c r="F16" s="23">
        <f t="shared" si="1"/>
        <v>0</v>
      </c>
      <c r="G16" s="23">
        <f t="shared" si="1"/>
        <v>0</v>
      </c>
    </row>
    <row r="17" spans="1:7" ht="13.8" thickBot="1" x14ac:dyDescent="0.3">
      <c r="A17" s="7" t="s">
        <v>21</v>
      </c>
      <c r="B17" s="24"/>
      <c r="C17" s="24"/>
      <c r="D17" s="41"/>
      <c r="E17" s="24"/>
      <c r="F17" s="24"/>
      <c r="G17" s="24"/>
    </row>
    <row r="18" spans="1:7" ht="13.8" thickBot="1" x14ac:dyDescent="0.3">
      <c r="A18" s="26" t="s">
        <v>41</v>
      </c>
      <c r="B18" s="24">
        <f>+'Прог 1'!B18+'Прог 2'!B18+'Прог 3'!B18+'Прог 4'!B18+'Прог 5'!B18+'Прог 6'!B18+'Прог 7'!B18+'Прог 8'!B18+'Прог 9'!B18</f>
        <v>900000</v>
      </c>
      <c r="C18" s="24">
        <f>+'Прог 1'!C18+'Прог 2'!C18+'Прог 3'!C18+'Прог 4'!C18+'Прог 5'!C18+'Прог 6'!C18+'Прог 7'!C18+'Прог 8'!C18+'Прог 9'!C18</f>
        <v>900000</v>
      </c>
      <c r="D18" s="41">
        <f>+'Прог 1'!D18+'Прог 2'!D18+'Прог 3'!D18+'Прог 4'!D18+'Прог 5'!D18+'Прог 6'!D18+'Прог 7'!D18+'Прог 8'!D18+'Прог 9'!D18</f>
        <v>0</v>
      </c>
      <c r="E18" s="24">
        <f>+'Прог 1'!E18+'Прог 2'!E18+'Прог 3'!E18+'Прог 4'!E18+'Прог 5'!E18+'Прог 6'!E18+'Прог 7'!E18+'Прог 8'!E18+'Прог 9'!E18</f>
        <v>0</v>
      </c>
      <c r="F18" s="24">
        <f>+'Прог 1'!F18+'Прог 2'!F18+'Прог 3'!F18+'Прог 4'!F18+'Прог 5'!F18+'Прог 6'!F18+'Прог 7'!F18+'Прог 8'!F18+'Прог 9'!F18</f>
        <v>0</v>
      </c>
      <c r="G18" s="24">
        <f>+'Прог 1'!G18+'Прог 2'!G18+'Прог 3'!G18+'Прог 4'!G18+'Прог 5'!G18+'Прог 6'!G18+'Прог 7'!G18+'Прог 8'!G18+'Прог 9'!G18</f>
        <v>0</v>
      </c>
    </row>
    <row r="19" spans="1:7" ht="27" thickBot="1" x14ac:dyDescent="0.3">
      <c r="A19" s="26" t="s">
        <v>42</v>
      </c>
      <c r="B19" s="24">
        <f>+'Прог 1'!B19+'Прог 2'!B19+'Прог 3'!B19+'Прог 4'!B19+'Прог 5'!B19+'Прог 6'!B19+'Прог 7'!B19+'Прог 8'!B19+'Прог 9'!B19</f>
        <v>5000000</v>
      </c>
      <c r="C19" s="24">
        <f>+'Прог 1'!C19+'Прог 2'!C19+'Прог 3'!C19+'Прог 4'!C19+'Прог 5'!C19+'Прог 6'!C19+'Прог 7'!C19+'Прог 8'!C19+'Прог 9'!C19</f>
        <v>5330000</v>
      </c>
      <c r="D19" s="42">
        <f>+'Прог 1'!D19+'Прог 2'!D19+'Прог 3'!D19+'Прог 4'!D19+'Прог 5'!D19+'Прог 6'!D19+'Прог 7'!D19+'Прог 8'!D19+'Прог 9'!D19</f>
        <v>1879696</v>
      </c>
      <c r="E19" s="24">
        <f>+'Прог 1'!E19+'Прог 2'!E19+'Прог 3'!E19+'Прог 4'!E19+'Прог 5'!E19+'Прог 6'!E19+'Прог 7'!E19+'Прог 8'!E19+'Прог 9'!E19</f>
        <v>3754129</v>
      </c>
      <c r="F19" s="24">
        <f>+'Прог 1'!F19+'Прог 2'!F19+'Прог 3'!F19+'Прог 4'!F19+'Прог 5'!F19+'Прог 6'!F19+'Прог 7'!F19+'Прог 8'!F19+'Прог 9'!F19</f>
        <v>0</v>
      </c>
      <c r="G19" s="24">
        <f>+'Прог 1'!G19+'Прог 2'!G19+'Прог 3'!G19+'Прог 4'!G19+'Прог 5'!G19+'Прог 6'!G19+'Прог 7'!G19+'Прог 8'!G19+'Прог 9'!G19</f>
        <v>0</v>
      </c>
    </row>
    <row r="20" spans="1:7" ht="13.8" thickBot="1" x14ac:dyDescent="0.3">
      <c r="A20" s="26" t="s">
        <v>43</v>
      </c>
      <c r="B20" s="24">
        <f>+'Прог 1'!B20+'Прог 2'!B20+'Прог 3'!B20+'Прог 4'!B20+'Прог 5'!B20+'Прог 6'!B20+'Прог 7'!B20+'Прог 8'!B20+'Прог 9'!B20</f>
        <v>0</v>
      </c>
      <c r="C20" s="24">
        <f>+'Прог 1'!C20+'Прог 2'!C20+'Прог 3'!C20+'Прог 4'!C20+'Прог 5'!C20+'Прог 6'!C20+'Прог 7'!C20+'Прог 8'!C20+'Прог 9'!C20</f>
        <v>261936</v>
      </c>
      <c r="D20" s="42">
        <f>+'Прог 1'!D20+'Прог 2'!D20+'Прог 3'!D20+'Прог 4'!D20+'Прог 5'!D20+'Прог 6'!D20+'Прог 7'!D20+'Прог 8'!D20+'Прог 9'!D20</f>
        <v>267236</v>
      </c>
      <c r="E20" s="24">
        <f>+'Прог 1'!E20+'Прог 2'!E20+'Прог 3'!E20+'Прог 4'!E20+'Прог 5'!E20+'Прог 6'!E20+'Прог 7'!E20+'Прог 8'!E20+'Прог 9'!E20</f>
        <v>569909</v>
      </c>
      <c r="F20" s="24">
        <f>+'Прог 1'!F20+'Прог 2'!F20+'Прог 3'!F20+'Прог 4'!F20+'Прог 5'!F20+'Прог 6'!F20+'Прог 7'!F20+'Прог 8'!F20+'Прог 9'!F20</f>
        <v>0</v>
      </c>
      <c r="G20" s="24">
        <f>+'Прог 1'!G20+'Прог 2'!G20+'Прог 3'!G20+'Прог 4'!G20+'Прог 5'!G20+'Прог 6'!G20+'Прог 7'!G20+'Прог 8'!G20+'Прог 9'!G20</f>
        <v>0</v>
      </c>
    </row>
    <row r="21" spans="1:7" ht="13.8" thickBot="1" x14ac:dyDescent="0.3">
      <c r="A21" s="26" t="s">
        <v>44</v>
      </c>
      <c r="B21" s="24">
        <f>+'Прог 1'!B21+'Прог 2'!B21+'Прог 3'!B21+'Прог 4'!B21+'Прог 5'!B21+'Прог 6'!B21+'Прог 7'!B21+'Прог 8'!B21+'Прог 9'!B21</f>
        <v>347000</v>
      </c>
      <c r="C21" s="24">
        <f>+'Прог 1'!C21+'Прог 2'!C21+'Прог 3'!C21+'Прог 4'!C21+'Прог 5'!C21+'Прог 6'!C21+'Прог 7'!C21+'Прог 8'!C21+'Прог 9'!C21</f>
        <v>347000</v>
      </c>
      <c r="D21" s="42">
        <f>+'Прог 1'!D21+'Прог 2'!D21+'Прог 3'!D21+'Прог 4'!D21+'Прог 5'!D21+'Прог 6'!D21+'Прог 7'!D21+'Прог 8'!D21+'Прог 9'!D21</f>
        <v>1139</v>
      </c>
      <c r="E21" s="24">
        <f>+'Прог 1'!E21+'Прог 2'!E21+'Прог 3'!E21+'Прог 4'!E21+'Прог 5'!E21+'Прог 6'!E21+'Прог 7'!E21+'Прог 8'!E21+'Прог 9'!E21</f>
        <v>12742</v>
      </c>
      <c r="F21" s="24">
        <f>+'Прог 1'!F21+'Прог 2'!F21+'Прог 3'!F21+'Прог 4'!F21+'Прог 5'!F21+'Прог 6'!F21+'Прог 7'!F21+'Прог 8'!F21+'Прог 9'!F21</f>
        <v>0</v>
      </c>
      <c r="G21" s="24">
        <f>+'Прог 1'!G21+'Прог 2'!G21+'Прог 3'!G21+'Прог 4'!G21+'Прог 5'!G21+'Прог 6'!G21+'Прог 7'!G21+'Прог 8'!G21+'Прог 9'!G21</f>
        <v>0</v>
      </c>
    </row>
    <row r="22" spans="1:7" ht="27" thickBot="1" x14ac:dyDescent="0.3">
      <c r="A22" s="26" t="s">
        <v>80</v>
      </c>
      <c r="B22" s="24">
        <f>+'Прог 1'!B22+'Прог 2'!B22+'Прог 3'!B22+'Прог 4'!B22+'Прог 5'!B22+'Прог 6'!B22+'Прог 7'!B22+'Прог 8'!B22+'Прог 9'!B22</f>
        <v>0</v>
      </c>
      <c r="C22" s="24">
        <f>+'Прог 1'!C22+'Прог 2'!C22+'Прог 3'!C22+'Прог 4'!C22+'Прог 5'!C22+'Прог 6'!C22+'Прог 7'!C22+'Прог 8'!C22+'Прог 9'!C22</f>
        <v>0</v>
      </c>
      <c r="D22" s="42">
        <f>+'Прог 1'!D22+'Прог 2'!D22+'Прог 3'!D22+'Прог 4'!D22+'Прог 5'!D22+'Прог 6'!D22+'Прог 7'!D22+'Прог 8'!D22+'Прог 9'!D22</f>
        <v>4612</v>
      </c>
      <c r="E22" s="24">
        <f>+'Прог 1'!E22+'Прог 2'!E22+'Прог 3'!E22+'Прог 4'!E22+'Прог 5'!E22+'Прог 6'!E22+'Прог 7'!E22+'Прог 8'!E22+'Прог 9'!E22</f>
        <v>13777</v>
      </c>
      <c r="F22" s="24">
        <f>+'Прог 1'!F22+'Прог 2'!F22+'Прог 3'!F22+'Прог 4'!F22+'Прог 5'!F22+'Прог 6'!F22+'Прог 7'!F22+'Прог 8'!F22+'Прог 9'!F22</f>
        <v>0</v>
      </c>
      <c r="G22" s="24">
        <f>+'Прог 1'!G22+'Прог 2'!G22+'Прог 3'!G22+'Прог 4'!G22+'Прог 5'!G22+'Прог 6'!G22+'Прог 7'!G22+'Прог 8'!G22+'Прог 9'!G22</f>
        <v>0</v>
      </c>
    </row>
    <row r="23" spans="1:7" ht="13.8" thickBot="1" x14ac:dyDescent="0.3">
      <c r="A23" s="26" t="s">
        <v>45</v>
      </c>
      <c r="B23" s="24">
        <f>+'Прог 1'!B23+'Прог 2'!B23+'Прог 3'!B23+'Прог 4'!B23+'Прог 5'!B23+'Прог 6'!B23+'Прог 7'!B23+'Прог 8'!B23+'Прог 9'!B23</f>
        <v>1000000</v>
      </c>
      <c r="C23" s="24">
        <f>+'Прог 1'!C23+'Прог 2'!C23+'Прог 3'!C23+'Прог 4'!C23+'Прог 5'!C23+'Прог 6'!C23+'Прог 7'!C23+'Прог 8'!C23+'Прог 9'!C23</f>
        <v>1000000</v>
      </c>
      <c r="D23" s="42">
        <f>+'Прог 1'!D23+'Прог 2'!D23+'Прог 3'!D23+'Прог 4'!D23+'Прог 5'!D23+'Прог 6'!D23+'Прог 7'!D23+'Прог 8'!D23+'Прог 9'!D23</f>
        <v>7772</v>
      </c>
      <c r="E23" s="24">
        <f>+'Прог 1'!E23+'Прог 2'!E23+'Прог 3'!E23+'Прог 4'!E23+'Прог 5'!E23+'Прог 6'!E23+'Прог 7'!E23+'Прог 8'!E23+'Прог 9'!E23</f>
        <v>34801</v>
      </c>
      <c r="F23" s="24">
        <f>+'Прог 1'!F23+'Прог 2'!F23+'Прог 3'!F23+'Прог 4'!F23+'Прог 5'!F23+'Прог 6'!F23+'Прог 7'!F23+'Прог 8'!F23+'Прог 9'!F23</f>
        <v>0</v>
      </c>
      <c r="G23" s="24">
        <f>+'Прог 1'!G23+'Прог 2'!G23+'Прог 3'!G23+'Прог 4'!G23+'Прог 5'!G23+'Прог 6'!G23+'Прог 7'!G23+'Прог 8'!G23+'Прог 9'!G23</f>
        <v>0</v>
      </c>
    </row>
    <row r="24" spans="1:7" ht="27" thickBot="1" x14ac:dyDescent="0.3">
      <c r="A24" s="49" t="s">
        <v>46</v>
      </c>
      <c r="B24" s="24">
        <f>+'Прог 1'!B24+'Прог 2'!B24+'Прог 3'!B24+'Прог 4'!B24+'Прог 5'!B24+'Прог 6'!B24+'Прог 7'!B24+'Прог 8'!B24+'Прог 9'!B24</f>
        <v>165000</v>
      </c>
      <c r="C24" s="24">
        <f>+'Прог 1'!C24+'Прог 2'!C24+'Прог 3'!C24+'Прог 4'!C24+'Прог 5'!C24+'Прог 6'!C24+'Прог 7'!C24+'Прог 8'!C24+'Прог 9'!C24</f>
        <v>165000</v>
      </c>
      <c r="D24" s="42">
        <f>+'Прог 1'!D24+'Прог 2'!D24+'Прог 3'!D24+'Прог 4'!D24+'Прог 5'!D24+'Прог 6'!D24+'Прог 7'!D24+'Прог 8'!D24+'Прог 9'!D24</f>
        <v>0</v>
      </c>
      <c r="E24" s="24">
        <f>+'Прог 1'!E24+'Прог 2'!E24+'Прог 3'!E24+'Прог 4'!E24+'Прог 5'!E24+'Прог 6'!E24+'Прог 7'!E24+'Прог 8'!E24+'Прог 9'!E24</f>
        <v>134992</v>
      </c>
      <c r="F24" s="24">
        <f>+'Прог 1'!F24+'Прог 2'!F24+'Прог 3'!F24+'Прог 4'!F24+'Прог 5'!F24+'Прог 6'!F24+'Прог 7'!F24+'Прог 8'!F24+'Прог 9'!F24</f>
        <v>0</v>
      </c>
      <c r="G24" s="24">
        <f>+'Прог 1'!G24+'Прог 2'!G24+'Прог 3'!G24+'Прог 4'!G24+'Прог 5'!G24+'Прог 6'!G24+'Прог 7'!G24+'Прог 8'!G24+'Прог 9'!G24</f>
        <v>0</v>
      </c>
    </row>
    <row r="25" spans="1:7" ht="48" hidden="1" customHeight="1" thickBot="1" x14ac:dyDescent="0.3">
      <c r="A25" s="26" t="s">
        <v>47</v>
      </c>
      <c r="B25" s="24">
        <f>+'Прог 1'!B25+'Прог 2'!B25+'Прог 3'!B25+'Прог 4'!B25+'Прог 5'!B25+'Прог 6'!B25+'Прог 7'!B25+'Прог 8'!B25+'Прог 9'!B25</f>
        <v>0</v>
      </c>
      <c r="C25" s="24">
        <f>+'Прог 1'!C25+'Прог 2'!C25+'Прог 3'!C25+'Прог 4'!C25+'Прог 5'!C25+'Прог 6'!C25+'Прог 7'!C25+'Прог 8'!C25+'Прог 9'!C25</f>
        <v>0</v>
      </c>
      <c r="D25" s="42">
        <f>+'Прог 1'!D25+'Прог 2'!D25+'Прог 3'!D25+'Прог 4'!D25+'Прог 5'!D25+'Прог 6'!D25+'Прог 7'!D25+'Прог 8'!D25+'Прог 9'!D25</f>
        <v>0</v>
      </c>
      <c r="E25" s="24">
        <f>+'Прог 1'!E25+'Прог 2'!E25+'Прог 3'!E25+'Прог 4'!E25+'Прог 5'!E25+'Прог 6'!E25+'Прог 7'!E25+'Прог 8'!E25+'Прог 9'!E25</f>
        <v>0</v>
      </c>
      <c r="F25" s="24">
        <f>+'Прог 1'!F25+'Прог 2'!F25+'Прог 3'!F25+'Прог 4'!F25+'Прог 5'!F25+'Прог 6'!F25+'Прог 7'!F25+'Прог 8'!F25+'Прог 9'!F25</f>
        <v>0</v>
      </c>
      <c r="G25" s="24">
        <f>+'Прог 1'!G25+'Прог 2'!G25+'Прог 3'!G25+'Прог 4'!G25+'Прог 5'!G25+'Прог 6'!G25+'Прог 7'!G25+'Прог 8'!G25+'Прог 9'!G25</f>
        <v>0</v>
      </c>
    </row>
    <row r="26" spans="1:7" ht="27" thickBot="1" x14ac:dyDescent="0.3">
      <c r="A26" s="49" t="s">
        <v>77</v>
      </c>
      <c r="B26" s="24">
        <f>+'Прог 1'!B26+'Прог 2'!B26+'Прог 3'!B26+'Прог 4'!B26+'Прог 5'!B26+'Прог 6'!B26+'Прог 7'!B26+'Прог 8'!B26+'Прог 9'!B26</f>
        <v>0</v>
      </c>
      <c r="C26" s="24">
        <f>+'Прог 1'!C26+'Прог 2'!C26+'Прог 3'!C26+'Прог 4'!C26+'Прог 5'!C26+'Прог 6'!C26+'Прог 7'!C26+'Прог 8'!C26+'Прог 9'!C26</f>
        <v>490539</v>
      </c>
      <c r="D26" s="42">
        <f>+'Прог 1'!D26+'Прог 2'!D26+'Прог 3'!D26+'Прог 4'!D26+'Прог 5'!D26+'Прог 6'!D26+'Прог 7'!D26+'Прог 8'!D26+'Прог 9'!D26</f>
        <v>610</v>
      </c>
      <c r="E26" s="24">
        <f>+'Прог 1'!E26+'Прог 2'!E26+'Прог 3'!E26+'Прог 4'!E26+'Прог 5'!E26+'Прог 6'!E26+'Прог 7'!E26+'Прог 8'!E26+'Прог 9'!E26</f>
        <v>489529</v>
      </c>
      <c r="F26" s="24">
        <f>+'Прог 1'!F26+'Прог 2'!F26+'Прог 3'!F26+'Прог 4'!F26+'Прог 5'!F26+'Прог 6'!F26+'Прог 7'!F26+'Прог 8'!F26+'Прог 9'!F26</f>
        <v>0</v>
      </c>
      <c r="G26" s="24">
        <f>+'Прог 1'!G26+'Прог 2'!G26+'Прог 3'!G26+'Прог 4'!G26+'Прог 5'!G26+'Прог 6'!G26+'Прог 7'!G26+'Прог 8'!G26+'Прог 9'!G26</f>
        <v>0</v>
      </c>
    </row>
    <row r="27" spans="1:7" ht="53.4" customHeight="1" thickBot="1" x14ac:dyDescent="0.3">
      <c r="A27" s="49" t="s">
        <v>48</v>
      </c>
      <c r="B27" s="24">
        <f>+'Прог 1'!B27+'Прог 2'!B27+'Прог 3'!B27+'Прог 4'!B27+'Прог 5'!B27+'Прог 6'!B27+'Прог 7'!B27+'Прог 8'!B27+'Прог 9'!B27</f>
        <v>0</v>
      </c>
      <c r="C27" s="24">
        <f>+'Прог 1'!C27+'Прог 2'!C27+'Прог 3'!C27+'Прог 4'!C27+'Прог 5'!C27+'Прог 6'!C27+'Прог 7'!C27+'Прог 8'!C27+'Прог 9'!C27</f>
        <v>2076057</v>
      </c>
      <c r="D27" s="42">
        <f>+'Прог 1'!D27+'Прог 2'!D27+'Прог 3'!D27+'Прог 4'!D27+'Прог 5'!D27+'Прог 6'!D27+'Прог 7'!D27+'Прог 8'!D27+'Прог 9'!D27</f>
        <v>1331541</v>
      </c>
      <c r="E27" s="24">
        <f>+'Прог 1'!E27+'Прог 2'!E27+'Прог 3'!E27+'Прог 4'!E27+'Прог 5'!E27+'Прог 6'!E27+'Прог 7'!E27+'Прог 8'!E27+'Прог 9'!E27</f>
        <v>2076057</v>
      </c>
      <c r="F27" s="24">
        <f>+'Прог 1'!F27+'Прог 2'!F27+'Прог 3'!F27+'Прог 4'!F27+'Прог 5'!F27+'Прог 6'!F27+'Прог 7'!F27+'Прог 8'!F27+'Прог 9'!F27</f>
        <v>0</v>
      </c>
      <c r="G27" s="24">
        <f>+'Прог 1'!G27+'Прог 2'!G27+'Прог 3'!G27+'Прог 4'!G27+'Прог 5'!G27+'Прог 6'!G27+'Прог 7'!G27+'Прог 8'!G27+'Прог 9'!G27</f>
        <v>0</v>
      </c>
    </row>
    <row r="28" spans="1:7" ht="119.4" thickBot="1" x14ac:dyDescent="0.3">
      <c r="A28" s="49" t="s">
        <v>78</v>
      </c>
      <c r="B28" s="24">
        <f>+'Прог 1'!B28+'Прог 2'!B28+'Прог 3'!B28+'Прог 4'!B28+'Прог 5'!B28+'Прог 6'!B28+'Прог 7'!B28+'Прог 8'!B28+'Прог 9'!B28</f>
        <v>0</v>
      </c>
      <c r="C28" s="24">
        <f>+'Прог 1'!C28+'Прог 2'!C28+'Прог 3'!C28+'Прог 4'!C28+'Прог 5'!C28+'Прог 6'!C28+'Прог 7'!C28+'Прог 8'!C28+'Прог 9'!C28</f>
        <v>14402000</v>
      </c>
      <c r="D28" s="42">
        <f>+'Прог 1'!D28+'Прог 2'!D28+'Прог 3'!D28+'Прог 4'!D28+'Прог 5'!D28+'Прог 6'!D28+'Прог 7'!D28+'Прог 8'!D28+'Прог 9'!D28</f>
        <v>0</v>
      </c>
      <c r="E28" s="24">
        <f>+'Прог 1'!E28+'Прог 2'!E28+'Прог 3'!E28+'Прог 4'!E28+'Прог 5'!E28+'Прог 6'!E28+'Прог 7'!E28+'Прог 8'!E28+'Прог 9'!E28</f>
        <v>0</v>
      </c>
      <c r="F28" s="24">
        <f>+'Прог 1'!F28+'Прог 2'!F28+'Прог 3'!F28+'Прог 4'!F28+'Прог 5'!F28+'Прог 6'!F28+'Прог 7'!F28+'Прог 8'!F28+'Прог 9'!F28</f>
        <v>0</v>
      </c>
      <c r="G28" s="24">
        <f>+'Прог 1'!G28+'Прог 2'!G28+'Прог 3'!G28+'Прог 4'!G28+'Прог 5'!G28+'Прог 6'!G28+'Прог 7'!G28+'Прог 8'!G28+'Прог 9'!G28</f>
        <v>0</v>
      </c>
    </row>
    <row r="29" spans="1:7" ht="55.8" customHeight="1" thickBot="1" x14ac:dyDescent="0.3">
      <c r="A29" s="49" t="s">
        <v>79</v>
      </c>
      <c r="B29" s="24">
        <f>+'Прог 1'!B29+'Прог 2'!B29+'Прог 3'!B29+'Прог 4'!B29+'Прог 5'!B29+'Прог 6'!B29+'Прог 7'!B29+'Прог 8'!B29+'Прог 9'!B29</f>
        <v>0</v>
      </c>
      <c r="C29" s="24">
        <f>+'Прог 1'!C29+'Прог 2'!C29+'Прог 3'!C29+'Прог 4'!C29+'Прог 5'!C29+'Прог 6'!C29+'Прог 7'!C29+'Прог 8'!C29+'Прог 9'!C29</f>
        <v>791000</v>
      </c>
      <c r="D29" s="42">
        <f>+'Прог 1'!D29+'Прог 2'!D29+'Прог 3'!D29+'Прог 4'!D29+'Прог 5'!D29+'Прог 6'!D29+'Прог 7'!D29+'Прог 8'!D29+'Прог 9'!D29</f>
        <v>0</v>
      </c>
      <c r="E29" s="24">
        <f>+'Прог 1'!E29+'Прог 2'!E29+'Прог 3'!E29+'Прог 4'!E29+'Прог 5'!E29+'Прог 6'!E29+'Прог 7'!E29+'Прог 8'!E29+'Прог 9'!E29</f>
        <v>0</v>
      </c>
      <c r="F29" s="24">
        <f>+'Прог 1'!F29+'Прог 2'!F29+'Прог 3'!F29+'Прог 4'!F29+'Прог 5'!F29+'Прог 6'!F29+'Прог 7'!F29+'Прог 8'!F29+'Прог 9'!F29</f>
        <v>0</v>
      </c>
      <c r="G29" s="24">
        <f>+'Прог 1'!G29+'Прог 2'!G29+'Прог 3'!G29+'Прог 4'!G29+'Прог 5'!G29+'Прог 6'!G29+'Прог 7'!G29+'Прог 8'!G29+'Прог 9'!G29</f>
        <v>0</v>
      </c>
    </row>
    <row r="30" spans="1:7" ht="40.200000000000003" thickBot="1" x14ac:dyDescent="0.3">
      <c r="A30" s="49" t="s">
        <v>84</v>
      </c>
      <c r="B30" s="24">
        <f>+'Прог 1'!B30+'Прог 2'!B30+'Прог 3'!B30+'Прог 4'!B30+'Прог 5'!B30+'Прог 6'!B30+'Прог 7'!B30+'Прог 8'!B30+'Прог 9'!B30</f>
        <v>0</v>
      </c>
      <c r="C30" s="24">
        <f>+'Прог 1'!C30+'Прог 2'!C30+'Прог 3'!C30+'Прог 4'!C30+'Прог 5'!C30+'Прог 6'!C30+'Прог 7'!C30+'Прог 8'!C30+'Прог 9'!C30</f>
        <v>0</v>
      </c>
      <c r="D30" s="42">
        <f>+'Прог 1'!D30+'Прог 2'!D30+'Прог 3'!D30+'Прог 4'!D30+'Прог 5'!D30+'Прог 6'!D30+'Прог 7'!D30+'Прог 8'!D30+'Прог 9'!D30</f>
        <v>445</v>
      </c>
      <c r="E30" s="24">
        <f>+'Прог 1'!E30+'Прог 2'!E30+'Прог 3'!E30+'Прог 4'!E30+'Прог 5'!E30+'Прог 6'!E30+'Прог 7'!E30+'Прог 8'!E30+'Прог 9'!E30</f>
        <v>445</v>
      </c>
      <c r="F30" s="24">
        <f>+'Прог 1'!F30+'Прог 2'!F30+'Прог 3'!F30+'Прог 4'!F30+'Прог 5'!F30+'Прог 6'!F30+'Прог 7'!F30+'Прог 8'!F30+'Прог 9'!F30</f>
        <v>0</v>
      </c>
      <c r="G30" s="24">
        <f>+'Прог 1'!G30+'Прог 2'!G30+'Прог 3'!G30+'Прог 4'!G30+'Прог 5'!G30+'Прог 6'!G30+'Прог 7'!G30+'Прог 8'!G30+'Прог 9'!G30</f>
        <v>0</v>
      </c>
    </row>
    <row r="31" spans="1:7" ht="30" hidden="1" customHeight="1" thickBot="1" x14ac:dyDescent="0.3">
      <c r="A31" s="26"/>
      <c r="B31" s="24">
        <f>+'Прог 1'!B31+'Прог 2'!B31+'Прог 3'!B31+'Прог 4'!B31+'Прог 5'!B31+'Прог 6'!B31+'Прог 7'!B31+'Прог 8'!B31+'Прог 9'!B31</f>
        <v>0</v>
      </c>
      <c r="C31" s="24">
        <f>+'Прог 1'!C31+'Прог 2'!C31+'Прог 3'!C31+'Прог 4'!C31+'Прог 5'!C31+'Прог 6'!C31+'Прог 7'!C31+'Прог 8'!C31+'Прог 9'!C31</f>
        <v>0</v>
      </c>
      <c r="D31" s="42">
        <f>+'Прог 1'!D31+'Прог 2'!D31+'Прог 3'!D31+'Прог 4'!D31+'Прог 5'!D31+'Прог 6'!D31+'Прог 7'!D31+'Прог 8'!D31+'Прог 9'!D31</f>
        <v>0</v>
      </c>
      <c r="E31" s="24">
        <f>+'Прог 1'!E31+'Прог 2'!E31+'Прог 3'!E31+'Прог 4'!E31+'Прог 5'!E31+'Прог 6'!E31+'Прог 7'!E31+'Прог 8'!E31+'Прог 9'!E31</f>
        <v>0</v>
      </c>
      <c r="F31" s="24">
        <f>+'Прог 1'!F31+'Прог 2'!F31+'Прог 3'!F31+'Прог 4'!F31+'Прог 5'!F31+'Прог 6'!F31+'Прог 7'!F31+'Прог 8'!F31+'Прог 9'!F31</f>
        <v>0</v>
      </c>
      <c r="G31" s="24">
        <f>+'Прог 1'!G31+'Прог 2'!G31+'Прог 3'!G31+'Прог 4'!G31+'Прог 5'!G31+'Прог 6'!G31+'Прог 7'!G31+'Прог 8'!G31+'Прог 9'!G31</f>
        <v>0</v>
      </c>
    </row>
    <row r="32" spans="1:7" ht="30" customHeight="1" thickBot="1" x14ac:dyDescent="0.3">
      <c r="A32" s="26"/>
      <c r="B32" s="24"/>
      <c r="C32" s="24"/>
      <c r="D32" s="41"/>
      <c r="E32" s="24"/>
      <c r="F32" s="24"/>
      <c r="G32" s="24"/>
    </row>
    <row r="33" spans="1:7" ht="24.75" customHeight="1" thickBot="1" x14ac:dyDescent="0.3">
      <c r="A33" s="6" t="s">
        <v>13</v>
      </c>
      <c r="B33" s="23">
        <f>+B16+B10</f>
        <v>88270000</v>
      </c>
      <c r="C33" s="23">
        <f t="shared" ref="C33:G33" si="2">+C16+C10</f>
        <v>118278362</v>
      </c>
      <c r="D33" s="40">
        <f t="shared" si="2"/>
        <v>21940428</v>
      </c>
      <c r="E33" s="23">
        <f t="shared" si="2"/>
        <v>48887322</v>
      </c>
      <c r="F33" s="23">
        <f t="shared" si="2"/>
        <v>0</v>
      </c>
      <c r="G33" s="23">
        <f t="shared" si="2"/>
        <v>0</v>
      </c>
    </row>
    <row r="34" spans="1:7" ht="13.8" thickBot="1" x14ac:dyDescent="0.3">
      <c r="A34" s="7"/>
      <c r="B34" s="24"/>
      <c r="C34" s="24"/>
      <c r="D34" s="41"/>
      <c r="E34" s="24"/>
      <c r="F34" s="24"/>
      <c r="G34" s="24"/>
    </row>
    <row r="35" spans="1:7" ht="21" customHeight="1" thickBot="1" x14ac:dyDescent="0.3">
      <c r="A35" s="7" t="s">
        <v>14</v>
      </c>
      <c r="B35" s="24">
        <f>+'Прог 1'!B35+'Прог 2'!B35+'Прог 3'!B35+'Прог 4'!B35+'Прог 5'!B35+'Прог 6'!B35+'Прог 7'!B35+'Прог 8'!B35+'Прог 9'!B35</f>
        <v>3670</v>
      </c>
      <c r="C35" s="24">
        <f>+'Прог 1'!C35+'Прог 2'!C35+'Прог 3'!C35+'Прог 4'!C35+'Прог 5'!C35+'Прог 6'!C35+'Прог 7'!C35+'Прог 8'!C35+'Прог 9'!C35</f>
        <v>3626</v>
      </c>
      <c r="D35" s="41">
        <f>+'Прог 1'!D35+'Прог 2'!D35+'Прог 3'!D35+'Прог 4'!D35+'Прог 5'!D35+'Прог 6'!D35+'Прог 7'!D35+'Прог 8'!D35+'Прог 9'!D35</f>
        <v>3241</v>
      </c>
      <c r="E35" s="24">
        <f>+'Прог 1'!E35+'Прог 2'!E35+'Прог 3'!E35+'Прог 4'!E35+'Прог 5'!E35+'Прог 6'!E35+'Прог 7'!E35+'Прог 8'!E35+'Прог 9'!E35</f>
        <v>3254</v>
      </c>
      <c r="F35" s="24">
        <f>+'Прог 1'!F35+'Прог 2'!F35+'Прог 3'!F35+'Прог 4'!F35+'Прог 5'!F35+'Прог 6'!F35+'Прог 7'!F35+'Прог 8'!F35+'Прог 9'!F35</f>
        <v>0</v>
      </c>
      <c r="G35" s="24">
        <f>+'Прог 1'!G35+'Прог 2'!G35+'Прог 3'!G35+'Прог 4'!G35+'Прог 5'!G35+'Прог 6'!G35+'Прог 7'!G35+'Прог 8'!G35+'Прог 9'!G35</f>
        <v>0</v>
      </c>
    </row>
  </sheetData>
  <mergeCells count="6">
    <mergeCell ref="A6:G6"/>
    <mergeCell ref="B7:B9"/>
    <mergeCell ref="C7:C9"/>
    <mergeCell ref="A3:G3"/>
    <mergeCell ref="A4:G4"/>
    <mergeCell ref="A5:G5"/>
  </mergeCells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G40"/>
  <sheetViews>
    <sheetView zoomScale="90" zoomScaleNormal="90" workbookViewId="0">
      <selection activeCell="A42" sqref="A42"/>
    </sheetView>
  </sheetViews>
  <sheetFormatPr defaultRowHeight="13.2" x14ac:dyDescent="0.25"/>
  <cols>
    <col min="1" max="1" width="68.77734375" customWidth="1"/>
    <col min="2" max="2" width="15.109375" customWidth="1"/>
    <col min="3" max="3" width="15" customWidth="1"/>
    <col min="4" max="4" width="14.44140625" customWidth="1"/>
    <col min="5" max="5" width="13.44140625" customWidth="1"/>
    <col min="6" max="6" width="13.33203125" customWidth="1"/>
    <col min="7" max="7" width="13.109375" customWidth="1"/>
  </cols>
  <sheetData>
    <row r="3" spans="1:7" ht="15.6" x14ac:dyDescent="0.25">
      <c r="A3" s="54" t="s">
        <v>0</v>
      </c>
      <c r="B3" s="54"/>
      <c r="C3" s="54"/>
      <c r="D3" s="54"/>
      <c r="E3" s="54"/>
      <c r="F3" s="54"/>
      <c r="G3" s="54"/>
    </row>
    <row r="4" spans="1:7" ht="15.6" x14ac:dyDescent="0.25">
      <c r="A4" s="55" t="s">
        <v>76</v>
      </c>
      <c r="B4" s="55"/>
      <c r="C4" s="55"/>
      <c r="D4" s="55"/>
      <c r="E4" s="55"/>
      <c r="F4" s="55"/>
      <c r="G4" s="55"/>
    </row>
    <row r="5" spans="1:7" ht="13.8" thickBot="1" x14ac:dyDescent="0.3">
      <c r="A5" s="64" t="s">
        <v>1</v>
      </c>
      <c r="B5" s="64"/>
      <c r="C5" s="64"/>
      <c r="D5" s="64"/>
      <c r="E5" s="64"/>
      <c r="F5" s="64"/>
      <c r="G5" s="64"/>
    </row>
    <row r="6" spans="1:7" ht="13.8" thickBot="1" x14ac:dyDescent="0.3">
      <c r="A6" s="61" t="s">
        <v>32</v>
      </c>
      <c r="B6" s="62"/>
      <c r="C6" s="62"/>
      <c r="D6" s="62"/>
      <c r="E6" s="62"/>
      <c r="F6" s="62"/>
      <c r="G6" s="63"/>
    </row>
    <row r="7" spans="1:7" ht="12.75" customHeight="1" x14ac:dyDescent="0.25">
      <c r="A7" s="2" t="s">
        <v>2</v>
      </c>
      <c r="B7" s="51" t="s">
        <v>24</v>
      </c>
      <c r="C7" s="58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" t="s">
        <v>3</v>
      </c>
      <c r="B8" s="52"/>
      <c r="C8" s="5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53"/>
      <c r="C9" s="60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8" thickBot="1" x14ac:dyDescent="0.3">
      <c r="A10" s="6" t="s">
        <v>6</v>
      </c>
      <c r="B10" s="23">
        <f>+B12+B13+B14</f>
        <v>5010000</v>
      </c>
      <c r="C10" s="23">
        <f t="shared" ref="C10:G10" si="0">+C12+C13+C14</f>
        <v>5010000</v>
      </c>
      <c r="D10" s="23">
        <f t="shared" si="0"/>
        <v>1486066</v>
      </c>
      <c r="E10" s="23">
        <f t="shared" si="0"/>
        <v>2958940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24"/>
      <c r="E11" s="24"/>
      <c r="F11" s="24"/>
      <c r="G11" s="24"/>
    </row>
    <row r="12" spans="1:7" ht="13.8" thickBot="1" x14ac:dyDescent="0.3">
      <c r="A12" s="8" t="s">
        <v>8</v>
      </c>
      <c r="B12" s="24">
        <v>4175000</v>
      </c>
      <c r="C12" s="24">
        <v>4175000</v>
      </c>
      <c r="D12" s="24">
        <v>1367466</v>
      </c>
      <c r="E12" s="24">
        <v>2690096</v>
      </c>
      <c r="F12" s="24"/>
      <c r="G12" s="24"/>
    </row>
    <row r="13" spans="1:7" ht="13.8" thickBot="1" x14ac:dyDescent="0.3">
      <c r="A13" s="8" t="s">
        <v>9</v>
      </c>
      <c r="B13" s="24">
        <v>835000</v>
      </c>
      <c r="C13" s="24">
        <v>835000</v>
      </c>
      <c r="D13" s="24">
        <v>117208</v>
      </c>
      <c r="E13" s="24">
        <v>263438</v>
      </c>
      <c r="F13" s="24"/>
      <c r="G13" s="24"/>
    </row>
    <row r="14" spans="1:7" ht="13.8" thickBot="1" x14ac:dyDescent="0.3">
      <c r="A14" s="8" t="s">
        <v>10</v>
      </c>
      <c r="B14" s="24"/>
      <c r="C14" s="24"/>
      <c r="D14" s="24">
        <v>1392</v>
      </c>
      <c r="E14" s="24">
        <v>5406</v>
      </c>
      <c r="F14" s="24"/>
      <c r="G14" s="24"/>
    </row>
    <row r="15" spans="1:7" ht="13.8" thickBot="1" x14ac:dyDescent="0.3">
      <c r="A15" s="7"/>
      <c r="B15" s="24"/>
      <c r="C15" s="24"/>
      <c r="D15" s="24"/>
      <c r="E15" s="24"/>
      <c r="F15" s="24"/>
      <c r="G15" s="24"/>
    </row>
    <row r="16" spans="1:7" s="20" customFormat="1" ht="13.8" thickBot="1" x14ac:dyDescent="0.3">
      <c r="A16" s="19" t="s">
        <v>11</v>
      </c>
      <c r="B16" s="23">
        <f>+SUM(B17:B32)</f>
        <v>0</v>
      </c>
      <c r="C16" s="23">
        <f t="shared" ref="C16:G16" si="1">+SUM(C17:C32)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8" hidden="1" thickBot="1" x14ac:dyDescent="0.3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3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3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3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3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3">
      <c r="A22" s="26" t="s">
        <v>80</v>
      </c>
      <c r="B22" s="24"/>
      <c r="C22" s="24"/>
      <c r="D22" s="24"/>
      <c r="E22" s="24"/>
      <c r="F22" s="24"/>
      <c r="G22" s="24"/>
    </row>
    <row r="23" spans="1:7" ht="30" hidden="1" customHeight="1" thickBot="1" x14ac:dyDescent="0.3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3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3">
      <c r="A25" s="26" t="s">
        <v>47</v>
      </c>
      <c r="B25" s="24"/>
      <c r="C25" s="24"/>
      <c r="D25" s="36"/>
      <c r="E25" s="24"/>
      <c r="F25" s="24"/>
      <c r="G25" s="24"/>
    </row>
    <row r="26" spans="1:7" ht="54.75" hidden="1" customHeight="1" thickBot="1" x14ac:dyDescent="0.3">
      <c r="A26" s="26" t="s">
        <v>77</v>
      </c>
      <c r="B26" s="24"/>
      <c r="C26" s="24"/>
      <c r="D26" s="36"/>
      <c r="E26" s="24"/>
      <c r="F26" s="24"/>
      <c r="G26" s="24"/>
    </row>
    <row r="27" spans="1:7" ht="70.5" hidden="1" customHeight="1" thickBot="1" x14ac:dyDescent="0.3">
      <c r="A27" s="26" t="s">
        <v>48</v>
      </c>
      <c r="B27" s="24"/>
      <c r="C27" s="24"/>
      <c r="D27" s="24"/>
      <c r="E27" s="24"/>
      <c r="F27" s="24"/>
      <c r="G27" s="24"/>
    </row>
    <row r="28" spans="1:7" ht="175.5" hidden="1" customHeight="1" thickBot="1" x14ac:dyDescent="0.3">
      <c r="A28" s="26" t="s">
        <v>78</v>
      </c>
      <c r="B28" s="24"/>
      <c r="C28" s="24"/>
      <c r="D28" s="24"/>
      <c r="E28" s="24"/>
      <c r="F28" s="24"/>
      <c r="G28" s="24"/>
    </row>
    <row r="29" spans="1:7" ht="58.8" hidden="1" customHeight="1" thickBot="1" x14ac:dyDescent="0.3">
      <c r="A29" s="26" t="s">
        <v>79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3">
      <c r="A30" s="26" t="s">
        <v>84</v>
      </c>
      <c r="B30" s="24"/>
      <c r="C30" s="24"/>
      <c r="D30" s="24"/>
      <c r="E30" s="24"/>
      <c r="F30" s="24"/>
      <c r="G30" s="24"/>
    </row>
    <row r="31" spans="1:7" ht="30" hidden="1" customHeight="1" thickBot="1" x14ac:dyDescent="0.3">
      <c r="A31" s="26" t="s">
        <v>12</v>
      </c>
      <c r="B31" s="24"/>
      <c r="C31" s="24"/>
      <c r="D31" s="24"/>
      <c r="E31" s="24"/>
      <c r="F31" s="24"/>
      <c r="G31" s="24"/>
    </row>
    <row r="32" spans="1:7" ht="11.25" customHeight="1" thickBot="1" x14ac:dyDescent="0.3">
      <c r="A32" s="26"/>
      <c r="B32" s="24"/>
      <c r="C32" s="24"/>
      <c r="D32" s="24"/>
      <c r="E32" s="24"/>
      <c r="F32" s="24"/>
      <c r="G32" s="24"/>
    </row>
    <row r="33" spans="1:7" ht="13.8" thickBot="1" x14ac:dyDescent="0.3">
      <c r="A33" s="6" t="s">
        <v>13</v>
      </c>
      <c r="B33" s="23">
        <f>+B16+B10</f>
        <v>5010000</v>
      </c>
      <c r="C33" s="23">
        <f t="shared" ref="C33:G33" si="2">+C16+C10</f>
        <v>5010000</v>
      </c>
      <c r="D33" s="23">
        <f t="shared" si="2"/>
        <v>1486066</v>
      </c>
      <c r="E33" s="23">
        <f t="shared" si="2"/>
        <v>2958940</v>
      </c>
      <c r="F33" s="23">
        <f t="shared" si="2"/>
        <v>0</v>
      </c>
      <c r="G33" s="23">
        <f t="shared" si="2"/>
        <v>0</v>
      </c>
    </row>
    <row r="34" spans="1:7" ht="13.8" thickBot="1" x14ac:dyDescent="0.3">
      <c r="A34" s="7"/>
      <c r="B34" s="24"/>
      <c r="C34" s="24"/>
      <c r="D34" s="24"/>
      <c r="E34" s="24"/>
      <c r="F34" s="24"/>
      <c r="G34" s="24"/>
    </row>
    <row r="35" spans="1:7" ht="13.8" thickBot="1" x14ac:dyDescent="0.3">
      <c r="A35" s="7" t="s">
        <v>14</v>
      </c>
      <c r="B35" s="25">
        <v>138</v>
      </c>
      <c r="C35" s="25">
        <v>140</v>
      </c>
      <c r="D35" s="25">
        <v>128</v>
      </c>
      <c r="E35" s="25">
        <v>118</v>
      </c>
      <c r="F35" s="25"/>
      <c r="G35" s="25"/>
    </row>
    <row r="36" spans="1:7" ht="15.6" x14ac:dyDescent="0.25">
      <c r="A36" s="9"/>
    </row>
    <row r="37" spans="1:7" x14ac:dyDescent="0.25">
      <c r="A37" s="65" t="s">
        <v>31</v>
      </c>
      <c r="B37" s="66"/>
      <c r="C37" s="66"/>
      <c r="D37" s="66"/>
      <c r="E37" s="66"/>
      <c r="F37" s="66"/>
      <c r="G37" s="66"/>
    </row>
    <row r="38" spans="1:7" x14ac:dyDescent="0.25">
      <c r="A38" s="66"/>
      <c r="B38" s="66"/>
      <c r="C38" s="66"/>
      <c r="D38" s="66"/>
      <c r="E38" s="66"/>
      <c r="F38" s="66"/>
      <c r="G38" s="66"/>
    </row>
    <row r="40" spans="1:7" ht="15.6" x14ac:dyDescent="0.25">
      <c r="A40" s="9"/>
    </row>
  </sheetData>
  <mergeCells count="7">
    <mergeCell ref="A3:G3"/>
    <mergeCell ref="A4:G4"/>
    <mergeCell ref="A5:G5"/>
    <mergeCell ref="C7:C9"/>
    <mergeCell ref="A37:G38"/>
    <mergeCell ref="A6:G6"/>
    <mergeCell ref="B7:B9"/>
  </mergeCells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G40"/>
  <sheetViews>
    <sheetView zoomScaleNormal="100" workbookViewId="0">
      <selection activeCell="A29" sqref="A29:XFD29"/>
    </sheetView>
  </sheetViews>
  <sheetFormatPr defaultRowHeight="13.2" x14ac:dyDescent="0.25"/>
  <cols>
    <col min="1" max="1" width="68.77734375" customWidth="1"/>
    <col min="2" max="2" width="15.109375" customWidth="1"/>
    <col min="3" max="3" width="15" customWidth="1"/>
    <col min="4" max="4" width="16.109375" customWidth="1"/>
    <col min="5" max="5" width="15.44140625" customWidth="1"/>
    <col min="6" max="6" width="13.33203125" customWidth="1"/>
    <col min="7" max="7" width="13.109375" customWidth="1"/>
  </cols>
  <sheetData>
    <row r="3" spans="1:7" ht="15.6" x14ac:dyDescent="0.25">
      <c r="A3" s="54" t="s">
        <v>0</v>
      </c>
      <c r="B3" s="54"/>
      <c r="C3" s="54"/>
      <c r="D3" s="54"/>
      <c r="E3" s="54"/>
      <c r="F3" s="54"/>
      <c r="G3" s="54"/>
    </row>
    <row r="4" spans="1:7" ht="15.6" x14ac:dyDescent="0.25">
      <c r="A4" s="55" t="s">
        <v>76</v>
      </c>
      <c r="B4" s="55"/>
      <c r="C4" s="55"/>
      <c r="D4" s="55"/>
      <c r="E4" s="55"/>
      <c r="F4" s="55"/>
      <c r="G4" s="55"/>
    </row>
    <row r="5" spans="1:7" ht="13.8" thickBot="1" x14ac:dyDescent="0.3">
      <c r="A5" s="64" t="s">
        <v>1</v>
      </c>
      <c r="B5" s="64"/>
      <c r="C5" s="64"/>
      <c r="D5" s="64"/>
      <c r="E5" s="64"/>
      <c r="F5" s="64"/>
      <c r="G5" s="64"/>
    </row>
    <row r="6" spans="1:7" ht="13.8" thickBot="1" x14ac:dyDescent="0.3">
      <c r="A6" s="61" t="s">
        <v>33</v>
      </c>
      <c r="B6" s="62"/>
      <c r="C6" s="62"/>
      <c r="D6" s="62"/>
      <c r="E6" s="62"/>
      <c r="F6" s="62"/>
      <c r="G6" s="63"/>
    </row>
    <row r="7" spans="1:7" ht="12.75" customHeight="1" x14ac:dyDescent="0.25">
      <c r="A7" s="22" t="s">
        <v>2</v>
      </c>
      <c r="B7" s="51" t="s">
        <v>24</v>
      </c>
      <c r="C7" s="58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2" t="s">
        <v>3</v>
      </c>
      <c r="B8" s="52"/>
      <c r="C8" s="5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53"/>
      <c r="C9" s="60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8" thickBot="1" x14ac:dyDescent="0.3">
      <c r="A10" s="6" t="s">
        <v>6</v>
      </c>
      <c r="B10" s="23">
        <f>+B12+B13+B14</f>
        <v>2312000</v>
      </c>
      <c r="C10" s="23">
        <f t="shared" ref="C10:G10" si="0">+C12+C13+C14</f>
        <v>2312000</v>
      </c>
      <c r="D10" s="23">
        <f t="shared" si="0"/>
        <v>741973</v>
      </c>
      <c r="E10" s="23">
        <f t="shared" si="0"/>
        <v>1486243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24"/>
      <c r="E11" s="24"/>
      <c r="F11" s="24"/>
      <c r="G11" s="24"/>
    </row>
    <row r="12" spans="1:7" ht="13.8" thickBot="1" x14ac:dyDescent="0.3">
      <c r="A12" s="8" t="s">
        <v>8</v>
      </c>
      <c r="B12" s="24">
        <v>2062000</v>
      </c>
      <c r="C12" s="24">
        <v>2062000</v>
      </c>
      <c r="D12" s="24">
        <v>647135</v>
      </c>
      <c r="E12" s="24">
        <v>1334186</v>
      </c>
      <c r="F12" s="24"/>
      <c r="G12" s="24"/>
    </row>
    <row r="13" spans="1:7" ht="13.8" thickBot="1" x14ac:dyDescent="0.3">
      <c r="A13" s="8" t="s">
        <v>9</v>
      </c>
      <c r="B13" s="24">
        <v>250000</v>
      </c>
      <c r="C13" s="24">
        <v>250000</v>
      </c>
      <c r="D13" s="24">
        <v>94838</v>
      </c>
      <c r="E13" s="24">
        <v>152057</v>
      </c>
      <c r="F13" s="24"/>
      <c r="G13" s="24"/>
    </row>
    <row r="14" spans="1:7" ht="13.8" thickBot="1" x14ac:dyDescent="0.3">
      <c r="A14" s="8" t="s">
        <v>10</v>
      </c>
      <c r="B14" s="24"/>
      <c r="C14" s="24"/>
      <c r="D14" s="24"/>
      <c r="E14" s="24"/>
      <c r="F14" s="24"/>
      <c r="G14" s="24"/>
    </row>
    <row r="15" spans="1:7" ht="13.8" thickBot="1" x14ac:dyDescent="0.3">
      <c r="A15" s="7"/>
      <c r="B15" s="24"/>
      <c r="C15" s="24"/>
      <c r="D15" s="24"/>
      <c r="E15" s="24"/>
      <c r="F15" s="24"/>
      <c r="G15" s="24"/>
    </row>
    <row r="16" spans="1:7" s="20" customFormat="1" ht="13.8" thickBot="1" x14ac:dyDescent="0.3">
      <c r="A16" s="19" t="s">
        <v>11</v>
      </c>
      <c r="B16" s="23">
        <f>+SUM(B17:B32)</f>
        <v>900000</v>
      </c>
      <c r="C16" s="23">
        <f t="shared" ref="C16:G16" si="1">+SUM(C17:C32)</f>
        <v>900000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8" thickBot="1" x14ac:dyDescent="0.3">
      <c r="A17" s="7" t="s">
        <v>21</v>
      </c>
      <c r="B17" s="24"/>
      <c r="C17" s="24"/>
      <c r="D17" s="24"/>
      <c r="E17" s="24"/>
      <c r="F17" s="24"/>
      <c r="G17" s="24"/>
    </row>
    <row r="18" spans="1:7" ht="20.25" customHeight="1" thickBot="1" x14ac:dyDescent="0.3">
      <c r="A18" s="26" t="s">
        <v>41</v>
      </c>
      <c r="B18" s="24">
        <v>900000</v>
      </c>
      <c r="C18" s="24">
        <v>900000</v>
      </c>
      <c r="D18" s="24"/>
      <c r="E18" s="24"/>
      <c r="F18" s="24"/>
      <c r="G18" s="24"/>
    </row>
    <row r="19" spans="1:7" ht="30" hidden="1" customHeight="1" thickBot="1" x14ac:dyDescent="0.3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3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3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3">
      <c r="A22" s="26" t="s">
        <v>80</v>
      </c>
      <c r="B22" s="24"/>
      <c r="C22" s="24"/>
      <c r="D22" s="24"/>
      <c r="E22" s="24"/>
      <c r="F22" s="24"/>
      <c r="G22" s="24"/>
    </row>
    <row r="23" spans="1:7" ht="30" hidden="1" customHeight="1" thickBot="1" x14ac:dyDescent="0.3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3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3">
      <c r="A25" s="26" t="s">
        <v>47</v>
      </c>
      <c r="B25" s="24"/>
      <c r="C25" s="24"/>
      <c r="D25" s="36"/>
      <c r="E25" s="24"/>
      <c r="F25" s="24"/>
      <c r="G25" s="24"/>
    </row>
    <row r="26" spans="1:7" ht="54.75" hidden="1" customHeight="1" thickBot="1" x14ac:dyDescent="0.3">
      <c r="A26" s="26" t="s">
        <v>77</v>
      </c>
      <c r="B26" s="24"/>
      <c r="C26" s="24"/>
      <c r="D26" s="36"/>
      <c r="E26" s="24"/>
      <c r="F26" s="24"/>
      <c r="G26" s="24"/>
    </row>
    <row r="27" spans="1:7" ht="70.5" hidden="1" customHeight="1" thickBot="1" x14ac:dyDescent="0.3">
      <c r="A27" s="26" t="s">
        <v>48</v>
      </c>
      <c r="B27" s="24"/>
      <c r="C27" s="24"/>
      <c r="D27" s="24"/>
      <c r="E27" s="24"/>
      <c r="F27" s="24"/>
      <c r="G27" s="24"/>
    </row>
    <row r="28" spans="1:7" ht="175.5" hidden="1" customHeight="1" thickBot="1" x14ac:dyDescent="0.3">
      <c r="A28" s="26" t="s">
        <v>78</v>
      </c>
      <c r="B28" s="24"/>
      <c r="C28" s="24"/>
      <c r="D28" s="24"/>
      <c r="E28" s="24"/>
      <c r="F28" s="24"/>
      <c r="G28" s="24"/>
    </row>
    <row r="29" spans="1:7" ht="58.8" hidden="1" customHeight="1" thickBot="1" x14ac:dyDescent="0.3">
      <c r="A29" s="26" t="s">
        <v>79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3">
      <c r="A30" s="26" t="s">
        <v>84</v>
      </c>
      <c r="B30" s="24"/>
      <c r="C30" s="24"/>
      <c r="D30" s="24"/>
      <c r="E30" s="24"/>
      <c r="F30" s="24"/>
      <c r="G30" s="24"/>
    </row>
    <row r="31" spans="1:7" ht="30" hidden="1" customHeight="1" thickBot="1" x14ac:dyDescent="0.3">
      <c r="A31" s="26" t="s">
        <v>12</v>
      </c>
      <c r="B31" s="24"/>
      <c r="C31" s="24"/>
      <c r="D31" s="24"/>
      <c r="E31" s="24"/>
      <c r="F31" s="24"/>
      <c r="G31" s="24"/>
    </row>
    <row r="32" spans="1:7" ht="17.25" customHeight="1" thickBot="1" x14ac:dyDescent="0.3">
      <c r="A32" s="26"/>
      <c r="B32" s="24"/>
      <c r="C32" s="24"/>
      <c r="D32" s="24"/>
      <c r="E32" s="24"/>
      <c r="F32" s="24"/>
      <c r="G32" s="24"/>
    </row>
    <row r="33" spans="1:7" ht="13.8" thickBot="1" x14ac:dyDescent="0.3">
      <c r="A33" s="6" t="s">
        <v>13</v>
      </c>
      <c r="B33" s="23">
        <f>+B16+B10</f>
        <v>3212000</v>
      </c>
      <c r="C33" s="23">
        <f t="shared" ref="C33:G33" si="2">+C16+C10</f>
        <v>3212000</v>
      </c>
      <c r="D33" s="23">
        <f t="shared" si="2"/>
        <v>741973</v>
      </c>
      <c r="E33" s="23">
        <f t="shared" si="2"/>
        <v>1486243</v>
      </c>
      <c r="F33" s="23">
        <f t="shared" si="2"/>
        <v>0</v>
      </c>
      <c r="G33" s="23">
        <f t="shared" si="2"/>
        <v>0</v>
      </c>
    </row>
    <row r="34" spans="1:7" ht="13.8" thickBot="1" x14ac:dyDescent="0.3">
      <c r="A34" s="7"/>
      <c r="B34" s="24"/>
      <c r="C34" s="24"/>
      <c r="D34" s="24"/>
      <c r="E34" s="24"/>
      <c r="F34" s="24"/>
      <c r="G34" s="24"/>
    </row>
    <row r="35" spans="1:7" ht="13.8" thickBot="1" x14ac:dyDescent="0.3">
      <c r="A35" s="7" t="s">
        <v>14</v>
      </c>
      <c r="B35" s="25">
        <v>90</v>
      </c>
      <c r="C35" s="25">
        <v>90</v>
      </c>
      <c r="D35" s="25">
        <v>83</v>
      </c>
      <c r="E35" s="25">
        <v>86</v>
      </c>
      <c r="F35" s="25"/>
      <c r="G35" s="25"/>
    </row>
    <row r="36" spans="1:7" ht="15.6" x14ac:dyDescent="0.25">
      <c r="A36" s="9"/>
    </row>
    <row r="37" spans="1:7" x14ac:dyDescent="0.25">
      <c r="A37" s="65" t="s">
        <v>31</v>
      </c>
      <c r="B37" s="66"/>
      <c r="C37" s="66"/>
      <c r="D37" s="66"/>
      <c r="E37" s="66"/>
      <c r="F37" s="66"/>
      <c r="G37" s="66"/>
    </row>
    <row r="38" spans="1:7" x14ac:dyDescent="0.25">
      <c r="A38" s="66"/>
      <c r="B38" s="66"/>
      <c r="C38" s="66"/>
      <c r="D38" s="66"/>
      <c r="E38" s="66"/>
      <c r="F38" s="66"/>
      <c r="G38" s="66"/>
    </row>
    <row r="40" spans="1:7" ht="15.6" x14ac:dyDescent="0.25">
      <c r="A40" s="9"/>
    </row>
  </sheetData>
  <mergeCells count="7">
    <mergeCell ref="A37:G38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G40"/>
  <sheetViews>
    <sheetView zoomScale="80" zoomScaleNormal="80" workbookViewId="0">
      <selection activeCell="A29" sqref="A29:XFD29"/>
    </sheetView>
  </sheetViews>
  <sheetFormatPr defaultRowHeight="13.2" x14ac:dyDescent="0.25"/>
  <cols>
    <col min="1" max="1" width="68.77734375" customWidth="1"/>
    <col min="2" max="2" width="15.109375" customWidth="1"/>
    <col min="3" max="3" width="15" customWidth="1"/>
    <col min="4" max="4" width="14.44140625" customWidth="1"/>
    <col min="5" max="5" width="13.44140625" customWidth="1"/>
    <col min="6" max="6" width="13.33203125" customWidth="1"/>
    <col min="7" max="7" width="13.109375" customWidth="1"/>
  </cols>
  <sheetData>
    <row r="3" spans="1:7" ht="15.6" x14ac:dyDescent="0.25">
      <c r="A3" s="54" t="s">
        <v>0</v>
      </c>
      <c r="B3" s="54"/>
      <c r="C3" s="54"/>
      <c r="D3" s="54"/>
      <c r="E3" s="54"/>
      <c r="F3" s="54"/>
      <c r="G3" s="54"/>
    </row>
    <row r="4" spans="1:7" ht="15.6" x14ac:dyDescent="0.25">
      <c r="A4" s="55" t="s">
        <v>76</v>
      </c>
      <c r="B4" s="55"/>
      <c r="C4" s="55"/>
      <c r="D4" s="55"/>
      <c r="E4" s="55"/>
      <c r="F4" s="55"/>
      <c r="G4" s="55"/>
    </row>
    <row r="5" spans="1:7" ht="13.8" thickBot="1" x14ac:dyDescent="0.3">
      <c r="A5" s="64" t="s">
        <v>1</v>
      </c>
      <c r="B5" s="64"/>
      <c r="C5" s="64"/>
      <c r="D5" s="64"/>
      <c r="E5" s="64"/>
      <c r="F5" s="64"/>
      <c r="G5" s="64"/>
    </row>
    <row r="6" spans="1:7" ht="13.8" thickBot="1" x14ac:dyDescent="0.3">
      <c r="A6" s="61" t="s">
        <v>34</v>
      </c>
      <c r="B6" s="62"/>
      <c r="C6" s="62"/>
      <c r="D6" s="62"/>
      <c r="E6" s="62"/>
      <c r="F6" s="62"/>
      <c r="G6" s="63"/>
    </row>
    <row r="7" spans="1:7" ht="12.75" customHeight="1" x14ac:dyDescent="0.25">
      <c r="A7" s="22" t="s">
        <v>2</v>
      </c>
      <c r="B7" s="51" t="s">
        <v>24</v>
      </c>
      <c r="C7" s="58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2" t="s">
        <v>3</v>
      </c>
      <c r="B8" s="52"/>
      <c r="C8" s="5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53"/>
      <c r="C9" s="60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8" thickBot="1" x14ac:dyDescent="0.3">
      <c r="A10" s="6" t="s">
        <v>6</v>
      </c>
      <c r="B10" s="23">
        <f>+B12+B13+B14</f>
        <v>561000</v>
      </c>
      <c r="C10" s="23">
        <f t="shared" ref="C10:G10" si="0">+C12+C13+C14</f>
        <v>561000</v>
      </c>
      <c r="D10" s="23">
        <f t="shared" si="0"/>
        <v>143655</v>
      </c>
      <c r="E10" s="23">
        <f t="shared" si="0"/>
        <v>279974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24"/>
      <c r="E11" s="24"/>
      <c r="F11" s="24"/>
      <c r="G11" s="24"/>
    </row>
    <row r="12" spans="1:7" ht="13.8" thickBot="1" x14ac:dyDescent="0.3">
      <c r="A12" s="8" t="s">
        <v>8</v>
      </c>
      <c r="B12" s="24">
        <v>515000</v>
      </c>
      <c r="C12" s="24">
        <v>515000</v>
      </c>
      <c r="D12" s="24">
        <v>137962</v>
      </c>
      <c r="E12" s="24">
        <v>270370</v>
      </c>
      <c r="F12" s="24"/>
      <c r="G12" s="24"/>
    </row>
    <row r="13" spans="1:7" ht="13.8" thickBot="1" x14ac:dyDescent="0.3">
      <c r="A13" s="8" t="s">
        <v>9</v>
      </c>
      <c r="B13" s="24">
        <v>46000</v>
      </c>
      <c r="C13" s="24">
        <v>46000</v>
      </c>
      <c r="D13" s="24">
        <v>5693</v>
      </c>
      <c r="E13" s="24">
        <v>9604</v>
      </c>
      <c r="F13" s="24"/>
      <c r="G13" s="24"/>
    </row>
    <row r="14" spans="1:7" ht="13.8" thickBot="1" x14ac:dyDescent="0.3">
      <c r="A14" s="8" t="s">
        <v>10</v>
      </c>
      <c r="B14" s="24"/>
      <c r="C14" s="24"/>
      <c r="D14" s="24"/>
      <c r="E14" s="24"/>
      <c r="F14" s="24"/>
      <c r="G14" s="24"/>
    </row>
    <row r="15" spans="1:7" ht="13.8" thickBot="1" x14ac:dyDescent="0.3">
      <c r="A15" s="7"/>
      <c r="B15" s="24"/>
      <c r="C15" s="24"/>
      <c r="D15" s="24"/>
      <c r="E15" s="24"/>
      <c r="F15" s="24"/>
      <c r="G15" s="24"/>
    </row>
    <row r="16" spans="1:7" s="20" customFormat="1" ht="13.8" thickBot="1" x14ac:dyDescent="0.3">
      <c r="A16" s="19" t="s">
        <v>11</v>
      </c>
      <c r="B16" s="23">
        <f>+SUM(B17:B32)</f>
        <v>0</v>
      </c>
      <c r="C16" s="23">
        <f t="shared" ref="C16:G16" si="1">+SUM(C17:C32)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8" thickBot="1" x14ac:dyDescent="0.3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3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3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3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3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3">
      <c r="A22" s="26" t="s">
        <v>80</v>
      </c>
      <c r="B22" s="24"/>
      <c r="C22" s="24"/>
      <c r="D22" s="24"/>
      <c r="E22" s="24"/>
      <c r="F22" s="24"/>
      <c r="G22" s="24"/>
    </row>
    <row r="23" spans="1:7" ht="30" hidden="1" customHeight="1" thickBot="1" x14ac:dyDescent="0.3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3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3">
      <c r="A25" s="26" t="s">
        <v>47</v>
      </c>
      <c r="B25" s="24"/>
      <c r="C25" s="24"/>
      <c r="D25" s="36"/>
      <c r="E25" s="24"/>
      <c r="F25" s="24"/>
      <c r="G25" s="24"/>
    </row>
    <row r="26" spans="1:7" ht="54.75" hidden="1" customHeight="1" thickBot="1" x14ac:dyDescent="0.3">
      <c r="A26" s="26" t="s">
        <v>77</v>
      </c>
      <c r="B26" s="24"/>
      <c r="C26" s="24"/>
      <c r="D26" s="36"/>
      <c r="E26" s="24"/>
      <c r="F26" s="24"/>
      <c r="G26" s="24"/>
    </row>
    <row r="27" spans="1:7" ht="70.5" hidden="1" customHeight="1" thickBot="1" x14ac:dyDescent="0.3">
      <c r="A27" s="26" t="s">
        <v>48</v>
      </c>
      <c r="B27" s="24"/>
      <c r="C27" s="24"/>
      <c r="D27" s="24"/>
      <c r="E27" s="24"/>
      <c r="F27" s="24"/>
      <c r="G27" s="24"/>
    </row>
    <row r="28" spans="1:7" ht="175.5" hidden="1" customHeight="1" thickBot="1" x14ac:dyDescent="0.3">
      <c r="A28" s="26" t="s">
        <v>78</v>
      </c>
      <c r="B28" s="24"/>
      <c r="C28" s="24"/>
      <c r="D28" s="24"/>
      <c r="E28" s="24"/>
      <c r="F28" s="24"/>
      <c r="G28" s="24"/>
    </row>
    <row r="29" spans="1:7" ht="58.8" hidden="1" customHeight="1" thickBot="1" x14ac:dyDescent="0.3">
      <c r="A29" s="26" t="s">
        <v>79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3">
      <c r="A30" s="26" t="s">
        <v>84</v>
      </c>
      <c r="B30" s="24"/>
      <c r="C30" s="24"/>
      <c r="D30" s="24"/>
      <c r="E30" s="24"/>
      <c r="F30" s="24"/>
      <c r="G30" s="24"/>
    </row>
    <row r="31" spans="1:7" ht="30" hidden="1" customHeight="1" thickBot="1" x14ac:dyDescent="0.3">
      <c r="A31" s="26" t="s">
        <v>12</v>
      </c>
      <c r="B31" s="24"/>
      <c r="C31" s="24"/>
      <c r="D31" s="24"/>
      <c r="E31" s="24"/>
      <c r="F31" s="24"/>
      <c r="G31" s="24"/>
    </row>
    <row r="32" spans="1:7" ht="13.8" thickBot="1" x14ac:dyDescent="0.3">
      <c r="A32" s="26"/>
      <c r="B32" s="24"/>
      <c r="C32" s="24"/>
      <c r="D32" s="24"/>
      <c r="E32" s="24"/>
      <c r="F32" s="24"/>
      <c r="G32" s="24"/>
    </row>
    <row r="33" spans="1:7" ht="13.8" thickBot="1" x14ac:dyDescent="0.3">
      <c r="A33" s="6" t="s">
        <v>13</v>
      </c>
      <c r="B33" s="23">
        <f>+B16+B10</f>
        <v>561000</v>
      </c>
      <c r="C33" s="23">
        <f t="shared" ref="C33:G33" si="2">+C16+C10</f>
        <v>561000</v>
      </c>
      <c r="D33" s="23">
        <f t="shared" si="2"/>
        <v>143655</v>
      </c>
      <c r="E33" s="23">
        <f t="shared" si="2"/>
        <v>279974</v>
      </c>
      <c r="F33" s="23">
        <f t="shared" si="2"/>
        <v>0</v>
      </c>
      <c r="G33" s="23">
        <f t="shared" si="2"/>
        <v>0</v>
      </c>
    </row>
    <row r="34" spans="1:7" ht="13.8" thickBot="1" x14ac:dyDescent="0.3">
      <c r="A34" s="7"/>
      <c r="B34" s="24"/>
      <c r="C34" s="24"/>
      <c r="D34" s="24"/>
      <c r="E34" s="24"/>
      <c r="F34" s="24"/>
      <c r="G34" s="24"/>
    </row>
    <row r="35" spans="1:7" ht="13.8" thickBot="1" x14ac:dyDescent="0.3">
      <c r="A35" s="7" t="s">
        <v>14</v>
      </c>
      <c r="B35" s="25">
        <v>118</v>
      </c>
      <c r="C35" s="25">
        <v>118</v>
      </c>
      <c r="D35" s="25">
        <v>113</v>
      </c>
      <c r="E35" s="25">
        <v>110</v>
      </c>
      <c r="F35" s="25"/>
      <c r="G35" s="25"/>
    </row>
    <row r="36" spans="1:7" ht="15.6" x14ac:dyDescent="0.25">
      <c r="A36" s="9"/>
    </row>
    <row r="37" spans="1:7" x14ac:dyDescent="0.25">
      <c r="A37" s="65" t="s">
        <v>31</v>
      </c>
      <c r="B37" s="66"/>
      <c r="C37" s="66"/>
      <c r="D37" s="66"/>
      <c r="E37" s="66"/>
      <c r="F37" s="66"/>
      <c r="G37" s="66"/>
    </row>
    <row r="38" spans="1:7" x14ac:dyDescent="0.25">
      <c r="A38" s="66"/>
      <c r="B38" s="66"/>
      <c r="C38" s="66"/>
      <c r="D38" s="66"/>
      <c r="E38" s="66"/>
      <c r="F38" s="66"/>
      <c r="G38" s="66"/>
    </row>
    <row r="40" spans="1:7" ht="15.6" x14ac:dyDescent="0.25">
      <c r="A40" s="9"/>
    </row>
  </sheetData>
  <mergeCells count="7">
    <mergeCell ref="A37:G38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G40"/>
  <sheetViews>
    <sheetView topLeftCell="A11" zoomScale="80" zoomScaleNormal="80" workbookViewId="0">
      <selection activeCell="A32" sqref="A32"/>
    </sheetView>
  </sheetViews>
  <sheetFormatPr defaultRowHeight="13.2" x14ac:dyDescent="0.25"/>
  <cols>
    <col min="1" max="1" width="68.77734375" customWidth="1"/>
    <col min="2" max="2" width="15.109375" customWidth="1"/>
    <col min="3" max="3" width="15" customWidth="1"/>
    <col min="4" max="4" width="14.44140625" customWidth="1"/>
    <col min="5" max="5" width="13.44140625" customWidth="1"/>
    <col min="6" max="6" width="13.33203125" customWidth="1"/>
    <col min="7" max="7" width="13.109375" customWidth="1"/>
  </cols>
  <sheetData>
    <row r="3" spans="1:7" ht="15.6" x14ac:dyDescent="0.25">
      <c r="A3" s="54" t="s">
        <v>0</v>
      </c>
      <c r="B3" s="54"/>
      <c r="C3" s="54"/>
      <c r="D3" s="54"/>
      <c r="E3" s="54"/>
      <c r="F3" s="54"/>
      <c r="G3" s="54"/>
    </row>
    <row r="4" spans="1:7" ht="15.6" x14ac:dyDescent="0.25">
      <c r="A4" s="55" t="s">
        <v>76</v>
      </c>
      <c r="B4" s="55"/>
      <c r="C4" s="55"/>
      <c r="D4" s="55"/>
      <c r="E4" s="55"/>
      <c r="F4" s="55"/>
      <c r="G4" s="55"/>
    </row>
    <row r="5" spans="1:7" ht="13.8" thickBot="1" x14ac:dyDescent="0.3">
      <c r="A5" s="64" t="s">
        <v>1</v>
      </c>
      <c r="B5" s="64"/>
      <c r="C5" s="64"/>
      <c r="D5" s="64"/>
      <c r="E5" s="64"/>
      <c r="F5" s="64"/>
      <c r="G5" s="64"/>
    </row>
    <row r="6" spans="1:7" ht="13.8" thickBot="1" x14ac:dyDescent="0.3">
      <c r="A6" s="61" t="s">
        <v>35</v>
      </c>
      <c r="B6" s="62"/>
      <c r="C6" s="62"/>
      <c r="D6" s="62"/>
      <c r="E6" s="62"/>
      <c r="F6" s="62"/>
      <c r="G6" s="63"/>
    </row>
    <row r="7" spans="1:7" ht="12.75" customHeight="1" x14ac:dyDescent="0.25">
      <c r="A7" s="22" t="s">
        <v>2</v>
      </c>
      <c r="B7" s="51" t="s">
        <v>24</v>
      </c>
      <c r="C7" s="58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2" t="s">
        <v>3</v>
      </c>
      <c r="B8" s="52"/>
      <c r="C8" s="5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53"/>
      <c r="C9" s="60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8" thickBot="1" x14ac:dyDescent="0.3">
      <c r="A10" s="6" t="s">
        <v>6</v>
      </c>
      <c r="B10" s="23">
        <f>+B12+B13+B14</f>
        <v>21889000</v>
      </c>
      <c r="C10" s="23">
        <f t="shared" ref="C10:G10" si="0">+C12+C13+C14</f>
        <v>22098947</v>
      </c>
      <c r="D10" s="23">
        <f t="shared" si="0"/>
        <v>4934276</v>
      </c>
      <c r="E10" s="23">
        <f t="shared" si="0"/>
        <v>9758666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24"/>
      <c r="E11" s="24"/>
      <c r="F11" s="24"/>
      <c r="G11" s="24"/>
    </row>
    <row r="12" spans="1:7" ht="13.8" thickBot="1" x14ac:dyDescent="0.3">
      <c r="A12" s="8" t="s">
        <v>8</v>
      </c>
      <c r="B12" s="24">
        <v>14474000</v>
      </c>
      <c r="C12" s="24">
        <v>14681364</v>
      </c>
      <c r="D12" s="24">
        <v>3623109</v>
      </c>
      <c r="E12" s="24">
        <v>7223315</v>
      </c>
      <c r="F12" s="24"/>
      <c r="G12" s="24"/>
    </row>
    <row r="13" spans="1:7" ht="13.8" thickBot="1" x14ac:dyDescent="0.3">
      <c r="A13" s="8" t="s">
        <v>9</v>
      </c>
      <c r="B13" s="24">
        <v>7001000</v>
      </c>
      <c r="C13" s="24">
        <v>7003583</v>
      </c>
      <c r="D13" s="24">
        <v>1272042</v>
      </c>
      <c r="E13" s="24">
        <v>2436382</v>
      </c>
      <c r="F13" s="24"/>
      <c r="G13" s="24"/>
    </row>
    <row r="14" spans="1:7" ht="13.8" thickBot="1" x14ac:dyDescent="0.3">
      <c r="A14" s="8" t="s">
        <v>10</v>
      </c>
      <c r="B14" s="24">
        <v>414000</v>
      </c>
      <c r="C14" s="24">
        <v>414000</v>
      </c>
      <c r="D14" s="24">
        <v>39125</v>
      </c>
      <c r="E14" s="24">
        <v>98969</v>
      </c>
      <c r="F14" s="24"/>
      <c r="G14" s="24"/>
    </row>
    <row r="15" spans="1:7" ht="13.8" thickBot="1" x14ac:dyDescent="0.3">
      <c r="A15" s="7"/>
      <c r="B15" s="24"/>
      <c r="C15" s="24"/>
      <c r="D15" s="24"/>
      <c r="E15" s="24"/>
      <c r="F15" s="24"/>
      <c r="G15" s="24"/>
    </row>
    <row r="16" spans="1:7" s="20" customFormat="1" ht="13.8" thickBot="1" x14ac:dyDescent="0.3">
      <c r="A16" s="19" t="s">
        <v>11</v>
      </c>
      <c r="B16" s="23">
        <f>+SUM(B17:B32)</f>
        <v>1512000</v>
      </c>
      <c r="C16" s="23">
        <f>+SUM(C17:C32)</f>
        <v>19388831</v>
      </c>
      <c r="D16" s="23">
        <f t="shared" ref="D16:G16" si="1">+SUM(D17:D32)</f>
        <v>1499753</v>
      </c>
      <c r="E16" s="23">
        <f t="shared" si="1"/>
        <v>3187551</v>
      </c>
      <c r="F16" s="23">
        <f t="shared" si="1"/>
        <v>0</v>
      </c>
      <c r="G16" s="23">
        <f t="shared" si="1"/>
        <v>0</v>
      </c>
    </row>
    <row r="17" spans="1:7" ht="13.8" thickBot="1" x14ac:dyDescent="0.3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3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3">
      <c r="A19" s="26" t="s">
        <v>42</v>
      </c>
      <c r="B19" s="24"/>
      <c r="C19" s="24"/>
      <c r="D19" s="24"/>
      <c r="E19" s="24"/>
      <c r="F19" s="24"/>
      <c r="G19" s="24"/>
    </row>
    <row r="20" spans="1:7" ht="13.8" thickBot="1" x14ac:dyDescent="0.3">
      <c r="A20" s="46" t="s">
        <v>43</v>
      </c>
      <c r="B20" s="47"/>
      <c r="C20" s="47">
        <v>261936</v>
      </c>
      <c r="D20" s="47">
        <v>267236</v>
      </c>
      <c r="E20" s="47">
        <v>569909</v>
      </c>
      <c r="F20" s="24"/>
      <c r="G20" s="24"/>
    </row>
    <row r="21" spans="1:7" s="45" customFormat="1" ht="13.8" thickBot="1" x14ac:dyDescent="0.3">
      <c r="A21" s="46" t="s">
        <v>44</v>
      </c>
      <c r="B21" s="47">
        <v>347000</v>
      </c>
      <c r="C21" s="47">
        <v>347000</v>
      </c>
      <c r="D21" s="47">
        <v>1139</v>
      </c>
      <c r="E21" s="47">
        <v>12742</v>
      </c>
      <c r="F21" s="44"/>
      <c r="G21" s="44"/>
    </row>
    <row r="22" spans="1:7" s="45" customFormat="1" ht="27" thickBot="1" x14ac:dyDescent="0.3">
      <c r="A22" s="46" t="s">
        <v>80</v>
      </c>
      <c r="B22" s="47"/>
      <c r="C22" s="47"/>
      <c r="D22" s="47">
        <f>514+4098</f>
        <v>4612</v>
      </c>
      <c r="E22" s="47">
        <f>13010+767</f>
        <v>13777</v>
      </c>
      <c r="F22" s="44"/>
      <c r="G22" s="44"/>
    </row>
    <row r="23" spans="1:7" s="45" customFormat="1" ht="13.8" thickBot="1" x14ac:dyDescent="0.3">
      <c r="A23" s="46" t="s">
        <v>45</v>
      </c>
      <c r="B23" s="47">
        <v>1000000</v>
      </c>
      <c r="C23" s="47">
        <v>1000000</v>
      </c>
      <c r="D23" s="47">
        <v>7772</v>
      </c>
      <c r="E23" s="47">
        <v>34801</v>
      </c>
      <c r="F23" s="44"/>
      <c r="G23" s="44"/>
    </row>
    <row r="24" spans="1:7" s="45" customFormat="1" ht="27" thickBot="1" x14ac:dyDescent="0.3">
      <c r="A24" s="48" t="s">
        <v>46</v>
      </c>
      <c r="B24" s="47">
        <v>165000</v>
      </c>
      <c r="C24" s="47">
        <v>165000</v>
      </c>
      <c r="D24" s="47"/>
      <c r="E24" s="47">
        <v>134992</v>
      </c>
      <c r="F24" s="44"/>
      <c r="G24" s="44"/>
    </row>
    <row r="25" spans="1:7" s="45" customFormat="1" ht="48" hidden="1" customHeight="1" thickBot="1" x14ac:dyDescent="0.3">
      <c r="A25" s="46" t="s">
        <v>47</v>
      </c>
      <c r="B25" s="47"/>
      <c r="C25" s="47"/>
      <c r="D25" s="47"/>
      <c r="E25" s="47"/>
      <c r="F25" s="44"/>
      <c r="G25" s="44"/>
    </row>
    <row r="26" spans="1:7" s="45" customFormat="1" ht="27" thickBot="1" x14ac:dyDescent="0.3">
      <c r="A26" s="48" t="s">
        <v>77</v>
      </c>
      <c r="B26" s="47"/>
      <c r="C26" s="47">
        <v>490539</v>
      </c>
      <c r="D26" s="47">
        <v>610</v>
      </c>
      <c r="E26" s="47">
        <f>23880+362645+103004</f>
        <v>489529</v>
      </c>
      <c r="F26" s="44"/>
      <c r="G26" s="44"/>
    </row>
    <row r="27" spans="1:7" s="45" customFormat="1" ht="53.4" thickBot="1" x14ac:dyDescent="0.3">
      <c r="A27" s="48" t="s">
        <v>48</v>
      </c>
      <c r="B27" s="47"/>
      <c r="C27" s="47">
        <v>1931356</v>
      </c>
      <c r="D27" s="47">
        <v>1217939</v>
      </c>
      <c r="E27" s="47">
        <v>1931356</v>
      </c>
      <c r="F27" s="44"/>
      <c r="G27" s="44"/>
    </row>
    <row r="28" spans="1:7" s="45" customFormat="1" ht="119.4" thickBot="1" x14ac:dyDescent="0.3">
      <c r="A28" s="48" t="s">
        <v>78</v>
      </c>
      <c r="B28" s="47"/>
      <c r="C28" s="47">
        <v>14402000</v>
      </c>
      <c r="D28" s="47"/>
      <c r="E28" s="47"/>
      <c r="F28" s="44"/>
      <c r="G28" s="44"/>
    </row>
    <row r="29" spans="1:7" s="45" customFormat="1" ht="58.8" customHeight="1" thickBot="1" x14ac:dyDescent="0.3">
      <c r="A29" s="48" t="s">
        <v>79</v>
      </c>
      <c r="B29" s="47"/>
      <c r="C29" s="47">
        <v>791000</v>
      </c>
      <c r="D29" s="47"/>
      <c r="E29" s="47"/>
      <c r="F29" s="44"/>
      <c r="G29" s="44"/>
    </row>
    <row r="30" spans="1:7" s="45" customFormat="1" ht="40.200000000000003" thickBot="1" x14ac:dyDescent="0.3">
      <c r="A30" s="48" t="s">
        <v>84</v>
      </c>
      <c r="B30" s="47"/>
      <c r="C30" s="47"/>
      <c r="D30" s="47">
        <v>445</v>
      </c>
      <c r="E30" s="47">
        <v>445</v>
      </c>
      <c r="F30" s="44"/>
      <c r="G30" s="44"/>
    </row>
    <row r="31" spans="1:7" ht="30" hidden="1" customHeight="1" thickBot="1" x14ac:dyDescent="0.3">
      <c r="A31" s="26" t="s">
        <v>12</v>
      </c>
      <c r="B31" s="24"/>
      <c r="C31" s="24"/>
      <c r="D31" s="24"/>
      <c r="E31" s="24"/>
      <c r="F31" s="24"/>
      <c r="G31" s="24"/>
    </row>
    <row r="32" spans="1:7" ht="30" customHeight="1" thickBot="1" x14ac:dyDescent="0.3">
      <c r="A32" s="26"/>
      <c r="B32" s="24"/>
      <c r="C32" s="24"/>
      <c r="D32" s="24"/>
      <c r="E32" s="24"/>
      <c r="F32" s="24"/>
      <c r="G32" s="24"/>
    </row>
    <row r="33" spans="1:7" ht="13.8" thickBot="1" x14ac:dyDescent="0.3">
      <c r="A33" s="6" t="s">
        <v>13</v>
      </c>
      <c r="B33" s="23">
        <f>+B16+B10</f>
        <v>23401000</v>
      </c>
      <c r="C33" s="23">
        <f t="shared" ref="C33:G33" si="2">+C16+C10</f>
        <v>41487778</v>
      </c>
      <c r="D33" s="23">
        <f t="shared" si="2"/>
        <v>6434029</v>
      </c>
      <c r="E33" s="23">
        <f t="shared" si="2"/>
        <v>12946217</v>
      </c>
      <c r="F33" s="23">
        <f t="shared" si="2"/>
        <v>0</v>
      </c>
      <c r="G33" s="23">
        <f t="shared" si="2"/>
        <v>0</v>
      </c>
    </row>
    <row r="34" spans="1:7" ht="13.8" thickBot="1" x14ac:dyDescent="0.3">
      <c r="A34" s="7"/>
      <c r="B34" s="24"/>
      <c r="C34" s="24"/>
      <c r="D34" s="24"/>
      <c r="E34" s="24"/>
      <c r="F34" s="24"/>
      <c r="G34" s="24"/>
    </row>
    <row r="35" spans="1:7" ht="13.8" thickBot="1" x14ac:dyDescent="0.3">
      <c r="A35" s="7" t="s">
        <v>14</v>
      </c>
      <c r="B35" s="25">
        <v>927</v>
      </c>
      <c r="C35" s="25">
        <v>927</v>
      </c>
      <c r="D35" s="25">
        <f>880-2</f>
        <v>878</v>
      </c>
      <c r="E35" s="25">
        <v>874</v>
      </c>
      <c r="F35" s="25"/>
      <c r="G35" s="25"/>
    </row>
    <row r="36" spans="1:7" ht="15.6" x14ac:dyDescent="0.25">
      <c r="A36" s="9"/>
    </row>
    <row r="37" spans="1:7" x14ac:dyDescent="0.25">
      <c r="A37" s="65" t="s">
        <v>31</v>
      </c>
      <c r="B37" s="66"/>
      <c r="C37" s="66"/>
      <c r="D37" s="66"/>
      <c r="E37" s="66"/>
      <c r="F37" s="66"/>
      <c r="G37" s="66"/>
    </row>
    <row r="38" spans="1:7" x14ac:dyDescent="0.25">
      <c r="A38" s="66"/>
      <c r="B38" s="66"/>
      <c r="C38" s="66"/>
      <c r="D38" s="66"/>
      <c r="E38" s="66"/>
      <c r="F38" s="66"/>
      <c r="G38" s="66"/>
    </row>
    <row r="40" spans="1:7" ht="15.6" x14ac:dyDescent="0.25">
      <c r="A40" s="9"/>
    </row>
  </sheetData>
  <mergeCells count="7">
    <mergeCell ref="A37:G38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G40"/>
  <sheetViews>
    <sheetView zoomScale="80" zoomScaleNormal="80" workbookViewId="0">
      <selection activeCell="A29" sqref="A29:XFD29"/>
    </sheetView>
  </sheetViews>
  <sheetFormatPr defaultRowHeight="13.2" x14ac:dyDescent="0.25"/>
  <cols>
    <col min="1" max="1" width="68.77734375" customWidth="1"/>
    <col min="2" max="2" width="15.109375" customWidth="1"/>
    <col min="3" max="3" width="15" customWidth="1"/>
    <col min="4" max="4" width="14.44140625" customWidth="1"/>
    <col min="5" max="5" width="13.44140625" customWidth="1"/>
    <col min="6" max="6" width="13.33203125" customWidth="1"/>
    <col min="7" max="7" width="13.109375" customWidth="1"/>
  </cols>
  <sheetData>
    <row r="3" spans="1:7" ht="15.6" x14ac:dyDescent="0.25">
      <c r="A3" s="54" t="s">
        <v>0</v>
      </c>
      <c r="B3" s="54"/>
      <c r="C3" s="54"/>
      <c r="D3" s="54"/>
      <c r="E3" s="54"/>
      <c r="F3" s="54"/>
      <c r="G3" s="54"/>
    </row>
    <row r="4" spans="1:7" ht="15.6" x14ac:dyDescent="0.25">
      <c r="A4" s="55" t="s">
        <v>76</v>
      </c>
      <c r="B4" s="55"/>
      <c r="C4" s="55"/>
      <c r="D4" s="55"/>
      <c r="E4" s="55"/>
      <c r="F4" s="55"/>
      <c r="G4" s="55"/>
    </row>
    <row r="5" spans="1:7" ht="13.8" thickBot="1" x14ac:dyDescent="0.3">
      <c r="A5" s="64" t="s">
        <v>1</v>
      </c>
      <c r="B5" s="64"/>
      <c r="C5" s="64"/>
      <c r="D5" s="64"/>
      <c r="E5" s="64"/>
      <c r="F5" s="64"/>
      <c r="G5" s="64"/>
    </row>
    <row r="6" spans="1:7" ht="13.8" thickBot="1" x14ac:dyDescent="0.3">
      <c r="A6" s="61" t="s">
        <v>36</v>
      </c>
      <c r="B6" s="62"/>
      <c r="C6" s="62"/>
      <c r="D6" s="62"/>
      <c r="E6" s="62"/>
      <c r="F6" s="62"/>
      <c r="G6" s="63"/>
    </row>
    <row r="7" spans="1:7" ht="12.75" customHeight="1" x14ac:dyDescent="0.25">
      <c r="A7" s="22" t="s">
        <v>2</v>
      </c>
      <c r="B7" s="51" t="s">
        <v>24</v>
      </c>
      <c r="C7" s="58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2" t="s">
        <v>3</v>
      </c>
      <c r="B8" s="52"/>
      <c r="C8" s="5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53"/>
      <c r="C9" s="60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8" thickBot="1" x14ac:dyDescent="0.3">
      <c r="A10" s="6" t="s">
        <v>6</v>
      </c>
      <c r="B10" s="23">
        <f>+B12+B13+B14</f>
        <v>173000</v>
      </c>
      <c r="C10" s="23">
        <f t="shared" ref="C10:G10" si="0">+C12+C13+C14</f>
        <v>173000</v>
      </c>
      <c r="D10" s="23">
        <f t="shared" si="0"/>
        <v>34007</v>
      </c>
      <c r="E10" s="23">
        <f t="shared" si="0"/>
        <v>87959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24"/>
      <c r="E11" s="24"/>
      <c r="F11" s="24"/>
      <c r="G11" s="24"/>
    </row>
    <row r="12" spans="1:7" ht="13.8" thickBot="1" x14ac:dyDescent="0.3">
      <c r="A12" s="8" t="s">
        <v>8</v>
      </c>
      <c r="B12" s="24">
        <v>146000</v>
      </c>
      <c r="C12" s="24">
        <v>146000</v>
      </c>
      <c r="D12" s="24">
        <v>33078</v>
      </c>
      <c r="E12" s="24">
        <v>82745</v>
      </c>
      <c r="F12" s="24"/>
      <c r="G12" s="24"/>
    </row>
    <row r="13" spans="1:7" ht="13.8" thickBot="1" x14ac:dyDescent="0.3">
      <c r="A13" s="8" t="s">
        <v>9</v>
      </c>
      <c r="B13" s="24">
        <v>27000</v>
      </c>
      <c r="C13" s="24">
        <v>27000</v>
      </c>
      <c r="D13" s="24">
        <v>929</v>
      </c>
      <c r="E13" s="24">
        <v>4735</v>
      </c>
      <c r="F13" s="24"/>
      <c r="G13" s="24"/>
    </row>
    <row r="14" spans="1:7" ht="13.8" thickBot="1" x14ac:dyDescent="0.3">
      <c r="A14" s="8" t="s">
        <v>10</v>
      </c>
      <c r="B14" s="24"/>
      <c r="C14" s="24"/>
      <c r="D14" s="24"/>
      <c r="E14" s="24">
        <v>479</v>
      </c>
      <c r="F14" s="24"/>
      <c r="G14" s="24"/>
    </row>
    <row r="15" spans="1:7" ht="13.8" thickBot="1" x14ac:dyDescent="0.3">
      <c r="A15" s="7"/>
      <c r="B15" s="24"/>
      <c r="C15" s="24"/>
      <c r="D15" s="24"/>
      <c r="E15" s="24"/>
      <c r="F15" s="24"/>
      <c r="G15" s="24"/>
    </row>
    <row r="16" spans="1:7" s="20" customFormat="1" ht="13.8" thickBot="1" x14ac:dyDescent="0.3">
      <c r="A16" s="19" t="s">
        <v>11</v>
      </c>
      <c r="B16" s="23">
        <f>+SUM(B17:B32)</f>
        <v>5000000</v>
      </c>
      <c r="C16" s="23">
        <f t="shared" ref="C16:G16" si="1">+SUM(C17:C32)</f>
        <v>5330000</v>
      </c>
      <c r="D16" s="23">
        <f t="shared" si="1"/>
        <v>1879696</v>
      </c>
      <c r="E16" s="23">
        <f t="shared" si="1"/>
        <v>3754129</v>
      </c>
      <c r="F16" s="23">
        <f t="shared" si="1"/>
        <v>0</v>
      </c>
      <c r="G16" s="23">
        <f t="shared" si="1"/>
        <v>0</v>
      </c>
    </row>
    <row r="17" spans="1:7" ht="13.8" thickBot="1" x14ac:dyDescent="0.3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3">
      <c r="A18" s="26" t="s">
        <v>41</v>
      </c>
      <c r="B18" s="24"/>
      <c r="C18" s="24"/>
      <c r="D18" s="24"/>
      <c r="E18" s="24"/>
      <c r="F18" s="24"/>
      <c r="G18" s="24"/>
    </row>
    <row r="19" spans="1:7" ht="27" thickBot="1" x14ac:dyDescent="0.3">
      <c r="A19" s="26" t="s">
        <v>42</v>
      </c>
      <c r="B19" s="24">
        <v>5000000</v>
      </c>
      <c r="C19" s="24">
        <v>5330000</v>
      </c>
      <c r="D19" s="24">
        <v>1879696</v>
      </c>
      <c r="E19" s="24">
        <v>3754129</v>
      </c>
      <c r="F19" s="24"/>
      <c r="G19" s="24"/>
    </row>
    <row r="20" spans="1:7" ht="30" hidden="1" customHeight="1" thickBot="1" x14ac:dyDescent="0.3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3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3">
      <c r="A22" s="26" t="s">
        <v>80</v>
      </c>
      <c r="B22" s="24"/>
      <c r="C22" s="24"/>
      <c r="D22" s="24"/>
      <c r="E22" s="24"/>
      <c r="F22" s="24"/>
      <c r="G22" s="24"/>
    </row>
    <row r="23" spans="1:7" ht="30" hidden="1" customHeight="1" thickBot="1" x14ac:dyDescent="0.3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3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3">
      <c r="A25" s="26" t="s">
        <v>47</v>
      </c>
      <c r="B25" s="24"/>
      <c r="C25" s="24"/>
      <c r="D25" s="36"/>
      <c r="E25" s="24"/>
      <c r="F25" s="24"/>
      <c r="G25" s="24"/>
    </row>
    <row r="26" spans="1:7" ht="54.75" hidden="1" customHeight="1" thickBot="1" x14ac:dyDescent="0.3">
      <c r="A26" s="26" t="s">
        <v>77</v>
      </c>
      <c r="B26" s="24"/>
      <c r="C26" s="24"/>
      <c r="D26" s="36"/>
      <c r="E26" s="24"/>
      <c r="F26" s="24"/>
      <c r="G26" s="24"/>
    </row>
    <row r="27" spans="1:7" ht="70.5" hidden="1" customHeight="1" thickBot="1" x14ac:dyDescent="0.3">
      <c r="A27" s="26" t="s">
        <v>48</v>
      </c>
      <c r="B27" s="24"/>
      <c r="C27" s="24"/>
      <c r="D27" s="24"/>
      <c r="E27" s="24"/>
      <c r="F27" s="24"/>
      <c r="G27" s="24"/>
    </row>
    <row r="28" spans="1:7" ht="175.5" hidden="1" customHeight="1" thickBot="1" x14ac:dyDescent="0.3">
      <c r="A28" s="26" t="s">
        <v>78</v>
      </c>
      <c r="B28" s="24"/>
      <c r="C28" s="24"/>
      <c r="D28" s="24"/>
      <c r="E28" s="24"/>
      <c r="F28" s="24"/>
      <c r="G28" s="24"/>
    </row>
    <row r="29" spans="1:7" ht="58.8" hidden="1" customHeight="1" thickBot="1" x14ac:dyDescent="0.3">
      <c r="A29" s="26" t="s">
        <v>79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3">
      <c r="A30" s="26" t="s">
        <v>84</v>
      </c>
      <c r="B30" s="24"/>
      <c r="C30" s="24"/>
      <c r="D30" s="24"/>
      <c r="E30" s="24"/>
      <c r="F30" s="24"/>
      <c r="G30" s="24"/>
    </row>
    <row r="31" spans="1:7" ht="30" hidden="1" customHeight="1" thickBot="1" x14ac:dyDescent="0.3">
      <c r="A31" s="26" t="s">
        <v>12</v>
      </c>
      <c r="B31" s="24"/>
      <c r="C31" s="24"/>
      <c r="D31" s="24"/>
      <c r="E31" s="24"/>
      <c r="F31" s="24"/>
      <c r="G31" s="24"/>
    </row>
    <row r="32" spans="1:7" ht="13.8" thickBot="1" x14ac:dyDescent="0.3">
      <c r="A32" s="26"/>
      <c r="B32" s="24"/>
      <c r="C32" s="24"/>
      <c r="D32" s="24"/>
      <c r="E32" s="24"/>
      <c r="F32" s="24"/>
      <c r="G32" s="24"/>
    </row>
    <row r="33" spans="1:7" ht="13.8" thickBot="1" x14ac:dyDescent="0.3">
      <c r="A33" s="6" t="s">
        <v>13</v>
      </c>
      <c r="B33" s="23">
        <f>+B16+B10</f>
        <v>5173000</v>
      </c>
      <c r="C33" s="23">
        <f t="shared" ref="C33:G33" si="2">+C16+C10</f>
        <v>5503000</v>
      </c>
      <c r="D33" s="23">
        <f t="shared" si="2"/>
        <v>1913703</v>
      </c>
      <c r="E33" s="23">
        <f t="shared" si="2"/>
        <v>3842088</v>
      </c>
      <c r="F33" s="23">
        <f t="shared" si="2"/>
        <v>0</v>
      </c>
      <c r="G33" s="23">
        <f t="shared" si="2"/>
        <v>0</v>
      </c>
    </row>
    <row r="34" spans="1:7" ht="13.8" thickBot="1" x14ac:dyDescent="0.3">
      <c r="A34" s="7"/>
      <c r="B34" s="24"/>
      <c r="C34" s="24"/>
      <c r="D34" s="24"/>
      <c r="E34" s="24"/>
      <c r="F34" s="24"/>
      <c r="G34" s="24"/>
    </row>
    <row r="35" spans="1:7" ht="13.8" thickBot="1" x14ac:dyDescent="0.3">
      <c r="A35" s="7" t="s">
        <v>14</v>
      </c>
      <c r="B35" s="25">
        <v>5</v>
      </c>
      <c r="C35" s="25">
        <v>5</v>
      </c>
      <c r="D35" s="25">
        <v>5</v>
      </c>
      <c r="E35" s="25">
        <v>5</v>
      </c>
      <c r="F35" s="25"/>
      <c r="G35" s="25"/>
    </row>
    <row r="36" spans="1:7" ht="15.6" x14ac:dyDescent="0.25">
      <c r="A36" s="9"/>
    </row>
    <row r="37" spans="1:7" x14ac:dyDescent="0.25">
      <c r="A37" s="65" t="s">
        <v>31</v>
      </c>
      <c r="B37" s="66"/>
      <c r="C37" s="66"/>
      <c r="D37" s="66"/>
      <c r="E37" s="66"/>
      <c r="F37" s="66"/>
      <c r="G37" s="66"/>
    </row>
    <row r="38" spans="1:7" x14ac:dyDescent="0.25">
      <c r="A38" s="66"/>
      <c r="B38" s="66"/>
      <c r="C38" s="66"/>
      <c r="D38" s="66"/>
      <c r="E38" s="66"/>
      <c r="F38" s="66"/>
      <c r="G38" s="66"/>
    </row>
    <row r="40" spans="1:7" ht="15.6" x14ac:dyDescent="0.25">
      <c r="A40" s="9"/>
    </row>
  </sheetData>
  <mergeCells count="7">
    <mergeCell ref="A37:G38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G40"/>
  <sheetViews>
    <sheetView topLeftCell="A2" zoomScale="90" zoomScaleNormal="90" zoomScalePageLayoutView="80" workbookViewId="0">
      <selection activeCell="A29" sqref="A29:XFD29"/>
    </sheetView>
  </sheetViews>
  <sheetFormatPr defaultRowHeight="13.2" x14ac:dyDescent="0.25"/>
  <cols>
    <col min="1" max="1" width="68.77734375" customWidth="1"/>
    <col min="2" max="2" width="15.109375" customWidth="1"/>
    <col min="3" max="3" width="15" customWidth="1"/>
    <col min="4" max="4" width="14.44140625" customWidth="1"/>
    <col min="5" max="5" width="13.44140625" customWidth="1"/>
    <col min="6" max="6" width="13.33203125" customWidth="1"/>
    <col min="7" max="7" width="13.109375" customWidth="1"/>
  </cols>
  <sheetData>
    <row r="3" spans="1:7" ht="15.6" x14ac:dyDescent="0.25">
      <c r="A3" s="54" t="s">
        <v>0</v>
      </c>
      <c r="B3" s="54"/>
      <c r="C3" s="54"/>
      <c r="D3" s="54"/>
      <c r="E3" s="54"/>
      <c r="F3" s="54"/>
      <c r="G3" s="54"/>
    </row>
    <row r="4" spans="1:7" ht="15.6" x14ac:dyDescent="0.25">
      <c r="A4" s="55" t="s">
        <v>76</v>
      </c>
      <c r="B4" s="55"/>
      <c r="C4" s="55"/>
      <c r="D4" s="55"/>
      <c r="E4" s="55"/>
      <c r="F4" s="55"/>
      <c r="G4" s="55"/>
    </row>
    <row r="5" spans="1:7" ht="13.8" thickBot="1" x14ac:dyDescent="0.3">
      <c r="A5" s="64" t="s">
        <v>1</v>
      </c>
      <c r="B5" s="64"/>
      <c r="C5" s="64"/>
      <c r="D5" s="64"/>
      <c r="E5" s="64"/>
      <c r="F5" s="64"/>
      <c r="G5" s="64"/>
    </row>
    <row r="6" spans="1:7" ht="13.8" thickBot="1" x14ac:dyDescent="0.3">
      <c r="A6" s="61" t="s">
        <v>37</v>
      </c>
      <c r="B6" s="62"/>
      <c r="C6" s="62"/>
      <c r="D6" s="62"/>
      <c r="E6" s="62"/>
      <c r="F6" s="62"/>
      <c r="G6" s="63"/>
    </row>
    <row r="7" spans="1:7" ht="12.75" customHeight="1" x14ac:dyDescent="0.25">
      <c r="A7" s="22" t="s">
        <v>2</v>
      </c>
      <c r="B7" s="51" t="s">
        <v>24</v>
      </c>
      <c r="C7" s="58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2" t="s">
        <v>3</v>
      </c>
      <c r="B8" s="52"/>
      <c r="C8" s="5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53"/>
      <c r="C9" s="60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8" thickBot="1" x14ac:dyDescent="0.3">
      <c r="A10" s="6" t="s">
        <v>6</v>
      </c>
      <c r="B10" s="23">
        <f>+B12+B13+B14</f>
        <v>6262000</v>
      </c>
      <c r="C10" s="23">
        <f t="shared" ref="C10:G10" si="0">+C12+C13+C14</f>
        <v>6275108</v>
      </c>
      <c r="D10" s="23">
        <f t="shared" si="0"/>
        <v>1588940</v>
      </c>
      <c r="E10" s="23">
        <f t="shared" si="0"/>
        <v>3172706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24"/>
      <c r="E11" s="24"/>
      <c r="F11" s="24"/>
      <c r="G11" s="24"/>
    </row>
    <row r="12" spans="1:7" ht="13.8" thickBot="1" x14ac:dyDescent="0.3">
      <c r="A12" s="8" t="s">
        <v>8</v>
      </c>
      <c r="B12" s="24">
        <v>5227000</v>
      </c>
      <c r="C12" s="24">
        <v>5232608</v>
      </c>
      <c r="D12" s="24">
        <v>1379606</v>
      </c>
      <c r="E12" s="24">
        <v>2691943</v>
      </c>
      <c r="F12" s="24"/>
      <c r="G12" s="24"/>
    </row>
    <row r="13" spans="1:7" ht="13.8" thickBot="1" x14ac:dyDescent="0.3">
      <c r="A13" s="8" t="s">
        <v>9</v>
      </c>
      <c r="B13" s="24">
        <v>710000</v>
      </c>
      <c r="C13" s="24">
        <v>717500</v>
      </c>
      <c r="D13" s="24">
        <v>169937</v>
      </c>
      <c r="E13" s="24">
        <v>414105</v>
      </c>
      <c r="F13" s="24"/>
      <c r="G13" s="24"/>
    </row>
    <row r="14" spans="1:7" ht="13.8" thickBot="1" x14ac:dyDescent="0.3">
      <c r="A14" s="8" t="s">
        <v>10</v>
      </c>
      <c r="B14" s="24">
        <v>325000</v>
      </c>
      <c r="C14" s="24">
        <v>325000</v>
      </c>
      <c r="D14" s="24">
        <v>39397</v>
      </c>
      <c r="E14" s="24">
        <v>66658</v>
      </c>
      <c r="F14" s="24"/>
      <c r="G14" s="24"/>
    </row>
    <row r="15" spans="1:7" ht="13.8" thickBot="1" x14ac:dyDescent="0.3">
      <c r="A15" s="7"/>
      <c r="B15" s="24"/>
      <c r="C15" s="24"/>
      <c r="D15" s="24"/>
      <c r="E15" s="24"/>
      <c r="F15" s="24"/>
      <c r="G15" s="24"/>
    </row>
    <row r="16" spans="1:7" s="20" customFormat="1" ht="13.8" thickBot="1" x14ac:dyDescent="0.3">
      <c r="A16" s="19" t="s">
        <v>11</v>
      </c>
      <c r="B16" s="23">
        <f>+SUM(B17:B32)</f>
        <v>0</v>
      </c>
      <c r="C16" s="23">
        <f t="shared" ref="C16:G16" si="1">+SUM(C17:C32)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8" hidden="1" thickBot="1" x14ac:dyDescent="0.3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3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3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3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3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3">
      <c r="A22" s="26" t="s">
        <v>80</v>
      </c>
      <c r="B22" s="24"/>
      <c r="C22" s="24"/>
      <c r="D22" s="24"/>
      <c r="E22" s="24"/>
      <c r="F22" s="24"/>
      <c r="G22" s="24"/>
    </row>
    <row r="23" spans="1:7" ht="30" hidden="1" customHeight="1" thickBot="1" x14ac:dyDescent="0.3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3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3">
      <c r="A25" s="26" t="s">
        <v>47</v>
      </c>
      <c r="B25" s="24"/>
      <c r="C25" s="24"/>
      <c r="D25" s="36"/>
      <c r="E25" s="24"/>
      <c r="F25" s="24"/>
      <c r="G25" s="24"/>
    </row>
    <row r="26" spans="1:7" ht="54.75" hidden="1" customHeight="1" thickBot="1" x14ac:dyDescent="0.3">
      <c r="A26" s="26" t="s">
        <v>77</v>
      </c>
      <c r="B26" s="24"/>
      <c r="C26" s="24"/>
      <c r="D26" s="36"/>
      <c r="E26" s="24"/>
      <c r="F26" s="24"/>
      <c r="G26" s="24"/>
    </row>
    <row r="27" spans="1:7" ht="70.5" hidden="1" customHeight="1" thickBot="1" x14ac:dyDescent="0.3">
      <c r="A27" s="26" t="s">
        <v>48</v>
      </c>
      <c r="B27" s="24"/>
      <c r="C27" s="24"/>
      <c r="D27" s="24"/>
      <c r="E27" s="24"/>
      <c r="F27" s="24"/>
      <c r="G27" s="24"/>
    </row>
    <row r="28" spans="1:7" ht="175.5" hidden="1" customHeight="1" thickBot="1" x14ac:dyDescent="0.3">
      <c r="A28" s="26" t="s">
        <v>78</v>
      </c>
      <c r="B28" s="24"/>
      <c r="C28" s="24"/>
      <c r="D28" s="24"/>
      <c r="E28" s="24"/>
      <c r="F28" s="24"/>
      <c r="G28" s="24"/>
    </row>
    <row r="29" spans="1:7" ht="58.8" hidden="1" customHeight="1" thickBot="1" x14ac:dyDescent="0.3">
      <c r="A29" s="26" t="s">
        <v>79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3">
      <c r="A30" s="26" t="s">
        <v>84</v>
      </c>
      <c r="B30" s="24"/>
      <c r="C30" s="24"/>
      <c r="D30" s="24"/>
      <c r="E30" s="24"/>
      <c r="F30" s="24"/>
      <c r="G30" s="24"/>
    </row>
    <row r="31" spans="1:7" ht="30" hidden="1" customHeight="1" thickBot="1" x14ac:dyDescent="0.3">
      <c r="A31" s="26" t="s">
        <v>12</v>
      </c>
      <c r="B31" s="24"/>
      <c r="C31" s="24"/>
      <c r="D31" s="24"/>
      <c r="E31" s="24"/>
      <c r="F31" s="24"/>
      <c r="G31" s="24"/>
    </row>
    <row r="32" spans="1:7" ht="13.8" thickBot="1" x14ac:dyDescent="0.3">
      <c r="A32" s="26"/>
      <c r="B32" s="24"/>
      <c r="C32" s="24"/>
      <c r="D32" s="24"/>
      <c r="E32" s="24"/>
      <c r="F32" s="24"/>
      <c r="G32" s="24"/>
    </row>
    <row r="33" spans="1:7" ht="13.8" thickBot="1" x14ac:dyDescent="0.3">
      <c r="A33" s="6" t="s">
        <v>13</v>
      </c>
      <c r="B33" s="23">
        <f>+B16+B10</f>
        <v>6262000</v>
      </c>
      <c r="C33" s="23">
        <f t="shared" ref="C33:G33" si="2">+C16+C10</f>
        <v>6275108</v>
      </c>
      <c r="D33" s="23">
        <f t="shared" si="2"/>
        <v>1588940</v>
      </c>
      <c r="E33" s="23">
        <f t="shared" si="2"/>
        <v>3172706</v>
      </c>
      <c r="F33" s="23">
        <f t="shared" si="2"/>
        <v>0</v>
      </c>
      <c r="G33" s="23">
        <f t="shared" si="2"/>
        <v>0</v>
      </c>
    </row>
    <row r="34" spans="1:7" ht="13.8" thickBot="1" x14ac:dyDescent="0.3">
      <c r="A34" s="7"/>
      <c r="B34" s="24"/>
      <c r="C34" s="24"/>
      <c r="D34" s="24"/>
      <c r="E34" s="24"/>
      <c r="F34" s="24"/>
      <c r="G34" s="24"/>
    </row>
    <row r="35" spans="1:7" ht="13.8" thickBot="1" x14ac:dyDescent="0.3">
      <c r="A35" s="7" t="s">
        <v>14</v>
      </c>
      <c r="B35" s="25">
        <v>384</v>
      </c>
      <c r="C35" s="25">
        <v>384</v>
      </c>
      <c r="D35" s="25">
        <v>344</v>
      </c>
      <c r="E35" s="25">
        <v>341</v>
      </c>
      <c r="F35" s="25"/>
      <c r="G35" s="25"/>
    </row>
    <row r="36" spans="1:7" ht="15.6" x14ac:dyDescent="0.25">
      <c r="A36" s="9"/>
    </row>
    <row r="37" spans="1:7" x14ac:dyDescent="0.25">
      <c r="A37" s="65" t="s">
        <v>31</v>
      </c>
      <c r="B37" s="66"/>
      <c r="C37" s="66"/>
      <c r="D37" s="66"/>
      <c r="E37" s="66"/>
      <c r="F37" s="66"/>
      <c r="G37" s="66"/>
    </row>
    <row r="38" spans="1:7" x14ac:dyDescent="0.25">
      <c r="A38" s="66"/>
      <c r="B38" s="66"/>
      <c r="C38" s="66"/>
      <c r="D38" s="66"/>
      <c r="E38" s="66"/>
      <c r="F38" s="66"/>
      <c r="G38" s="66"/>
    </row>
    <row r="40" spans="1:7" ht="15.6" x14ac:dyDescent="0.25">
      <c r="A40" s="9"/>
    </row>
  </sheetData>
  <mergeCells count="7">
    <mergeCell ref="A37:G38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G40"/>
  <sheetViews>
    <sheetView topLeftCell="A11" zoomScale="80" zoomScaleNormal="80" workbookViewId="0">
      <selection activeCell="A29" sqref="A29:XFD29"/>
    </sheetView>
  </sheetViews>
  <sheetFormatPr defaultRowHeight="13.2" x14ac:dyDescent="0.25"/>
  <cols>
    <col min="1" max="1" width="68.77734375" customWidth="1"/>
    <col min="2" max="2" width="15.109375" customWidth="1"/>
    <col min="3" max="3" width="15" customWidth="1"/>
    <col min="4" max="4" width="14.44140625" customWidth="1"/>
    <col min="5" max="5" width="13.44140625" customWidth="1"/>
    <col min="6" max="6" width="13.33203125" customWidth="1"/>
    <col min="7" max="7" width="13.109375" customWidth="1"/>
  </cols>
  <sheetData>
    <row r="3" spans="1:7" ht="15.6" x14ac:dyDescent="0.25">
      <c r="A3" s="54" t="s">
        <v>0</v>
      </c>
      <c r="B3" s="54"/>
      <c r="C3" s="54"/>
      <c r="D3" s="54"/>
      <c r="E3" s="54"/>
      <c r="F3" s="54"/>
      <c r="G3" s="54"/>
    </row>
    <row r="4" spans="1:7" ht="15.6" x14ac:dyDescent="0.25">
      <c r="A4" s="55" t="s">
        <v>76</v>
      </c>
      <c r="B4" s="55"/>
      <c r="C4" s="55"/>
      <c r="D4" s="55"/>
      <c r="E4" s="55"/>
      <c r="F4" s="55"/>
      <c r="G4" s="55"/>
    </row>
    <row r="5" spans="1:7" ht="13.8" thickBot="1" x14ac:dyDescent="0.3">
      <c r="A5" s="64" t="s">
        <v>1</v>
      </c>
      <c r="B5" s="64"/>
      <c r="C5" s="64"/>
      <c r="D5" s="64"/>
      <c r="E5" s="64"/>
      <c r="F5" s="64"/>
      <c r="G5" s="64"/>
    </row>
    <row r="6" spans="1:7" ht="13.8" thickBot="1" x14ac:dyDescent="0.3">
      <c r="A6" s="61" t="s">
        <v>38</v>
      </c>
      <c r="B6" s="62"/>
      <c r="C6" s="62"/>
      <c r="D6" s="62"/>
      <c r="E6" s="62"/>
      <c r="F6" s="62"/>
      <c r="G6" s="63"/>
    </row>
    <row r="7" spans="1:7" ht="12.75" customHeight="1" x14ac:dyDescent="0.25">
      <c r="A7" s="22" t="s">
        <v>2</v>
      </c>
      <c r="B7" s="51" t="s">
        <v>24</v>
      </c>
      <c r="C7" s="58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5">
      <c r="A8" s="22" t="s">
        <v>3</v>
      </c>
      <c r="B8" s="52"/>
      <c r="C8" s="5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3">
      <c r="A9" s="3"/>
      <c r="B9" s="53"/>
      <c r="C9" s="60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8" thickBot="1" x14ac:dyDescent="0.3">
      <c r="A10" s="6" t="s">
        <v>6</v>
      </c>
      <c r="B10" s="23">
        <f>+B12+B13+B14</f>
        <v>11591000</v>
      </c>
      <c r="C10" s="23">
        <f t="shared" ref="C10:G10" si="0">+C12+C13+C14</f>
        <v>11498617</v>
      </c>
      <c r="D10" s="23">
        <f t="shared" si="0"/>
        <v>1594246</v>
      </c>
      <c r="E10" s="23">
        <f t="shared" si="0"/>
        <v>3613427</v>
      </c>
      <c r="F10" s="23">
        <f t="shared" si="0"/>
        <v>0</v>
      </c>
      <c r="G10" s="23">
        <f t="shared" si="0"/>
        <v>0</v>
      </c>
    </row>
    <row r="11" spans="1:7" ht="13.8" thickBot="1" x14ac:dyDescent="0.3">
      <c r="A11" s="7" t="s">
        <v>7</v>
      </c>
      <c r="B11" s="24"/>
      <c r="C11" s="24"/>
      <c r="D11" s="24"/>
      <c r="E11" s="24"/>
      <c r="F11" s="24"/>
      <c r="G11" s="24"/>
    </row>
    <row r="12" spans="1:7" ht="13.8" thickBot="1" x14ac:dyDescent="0.3">
      <c r="A12" s="8" t="s">
        <v>8</v>
      </c>
      <c r="B12" s="24">
        <v>5705000</v>
      </c>
      <c r="C12" s="24">
        <v>5699910</v>
      </c>
      <c r="D12" s="24">
        <v>950961</v>
      </c>
      <c r="E12" s="24">
        <v>2016710</v>
      </c>
      <c r="F12" s="24"/>
      <c r="G12" s="24"/>
    </row>
    <row r="13" spans="1:7" ht="13.8" thickBot="1" x14ac:dyDescent="0.3">
      <c r="A13" s="8" t="s">
        <v>9</v>
      </c>
      <c r="B13" s="24">
        <v>3686000</v>
      </c>
      <c r="C13" s="24">
        <v>3588707</v>
      </c>
      <c r="D13" s="24">
        <v>576760</v>
      </c>
      <c r="E13" s="24">
        <v>1509505</v>
      </c>
      <c r="F13" s="24"/>
      <c r="G13" s="24"/>
    </row>
    <row r="14" spans="1:7" ht="13.8" thickBot="1" x14ac:dyDescent="0.3">
      <c r="A14" s="8" t="s">
        <v>10</v>
      </c>
      <c r="B14" s="24">
        <v>2200000</v>
      </c>
      <c r="C14" s="24">
        <v>2210000</v>
      </c>
      <c r="D14" s="24">
        <v>66525</v>
      </c>
      <c r="E14" s="24">
        <v>87212</v>
      </c>
      <c r="F14" s="24"/>
      <c r="G14" s="24"/>
    </row>
    <row r="15" spans="1:7" ht="13.8" thickBot="1" x14ac:dyDescent="0.3">
      <c r="A15" s="7"/>
      <c r="B15" s="24"/>
      <c r="C15" s="24"/>
      <c r="D15" s="24"/>
      <c r="E15" s="24"/>
      <c r="F15" s="24"/>
      <c r="G15" s="24"/>
    </row>
    <row r="16" spans="1:7" s="20" customFormat="1" ht="13.8" thickBot="1" x14ac:dyDescent="0.3">
      <c r="A16" s="19" t="s">
        <v>11</v>
      </c>
      <c r="B16" s="23">
        <f>+SUM(B17:B32)</f>
        <v>0</v>
      </c>
      <c r="C16" s="23">
        <f t="shared" ref="C16:G16" si="1">+SUM(C17:C32)</f>
        <v>144701</v>
      </c>
      <c r="D16" s="23">
        <f t="shared" si="1"/>
        <v>113602</v>
      </c>
      <c r="E16" s="23">
        <f t="shared" si="1"/>
        <v>144701</v>
      </c>
      <c r="F16" s="23">
        <f t="shared" si="1"/>
        <v>0</v>
      </c>
      <c r="G16" s="23">
        <f t="shared" si="1"/>
        <v>0</v>
      </c>
    </row>
    <row r="17" spans="1:7" ht="13.8" thickBot="1" x14ac:dyDescent="0.3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3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3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3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3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3">
      <c r="A22" s="26" t="s">
        <v>80</v>
      </c>
      <c r="B22" s="24"/>
      <c r="C22" s="24"/>
      <c r="D22" s="24"/>
      <c r="E22" s="24"/>
      <c r="F22" s="24"/>
      <c r="G22" s="24"/>
    </row>
    <row r="23" spans="1:7" ht="30" hidden="1" customHeight="1" thickBot="1" x14ac:dyDescent="0.3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3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3">
      <c r="A25" s="26" t="s">
        <v>47</v>
      </c>
      <c r="B25" s="24"/>
      <c r="C25" s="24"/>
      <c r="D25" s="36"/>
      <c r="E25" s="24"/>
      <c r="F25" s="24"/>
      <c r="G25" s="24"/>
    </row>
    <row r="26" spans="1:7" ht="54.75" hidden="1" customHeight="1" thickBot="1" x14ac:dyDescent="0.3">
      <c r="A26" s="26" t="s">
        <v>77</v>
      </c>
      <c r="B26" s="24"/>
      <c r="C26" s="24"/>
      <c r="D26" s="36"/>
      <c r="E26" s="24"/>
      <c r="F26" s="24"/>
      <c r="G26" s="24"/>
    </row>
    <row r="27" spans="1:7" ht="53.4" thickBot="1" x14ac:dyDescent="0.3">
      <c r="A27" s="49" t="s">
        <v>48</v>
      </c>
      <c r="B27" s="24"/>
      <c r="C27" s="24">
        <v>144701</v>
      </c>
      <c r="D27" s="24">
        <v>113602</v>
      </c>
      <c r="E27" s="24">
        <v>144701</v>
      </c>
      <c r="F27" s="24"/>
      <c r="G27" s="24"/>
    </row>
    <row r="28" spans="1:7" ht="175.5" hidden="1" customHeight="1" thickBot="1" x14ac:dyDescent="0.3">
      <c r="A28" s="26" t="s">
        <v>78</v>
      </c>
      <c r="B28" s="24"/>
      <c r="C28" s="24"/>
      <c r="D28" s="24"/>
      <c r="E28" s="24"/>
      <c r="F28" s="24"/>
      <c r="G28" s="24"/>
    </row>
    <row r="29" spans="1:7" ht="58.8" hidden="1" customHeight="1" thickBot="1" x14ac:dyDescent="0.3">
      <c r="A29" s="26" t="s">
        <v>79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3">
      <c r="A30" s="49" t="s">
        <v>84</v>
      </c>
      <c r="B30" s="24"/>
      <c r="C30" s="24"/>
      <c r="D30" s="24"/>
      <c r="E30" s="24"/>
      <c r="F30" s="24"/>
      <c r="G30" s="24"/>
    </row>
    <row r="31" spans="1:7" ht="30" hidden="1" customHeight="1" thickBot="1" x14ac:dyDescent="0.3">
      <c r="A31" s="26" t="s">
        <v>12</v>
      </c>
      <c r="B31" s="24"/>
      <c r="C31" s="24"/>
      <c r="D31" s="24"/>
      <c r="E31" s="24"/>
      <c r="F31" s="24"/>
      <c r="G31" s="24"/>
    </row>
    <row r="32" spans="1:7" ht="13.8" thickBot="1" x14ac:dyDescent="0.3">
      <c r="A32" s="26"/>
      <c r="B32" s="24"/>
      <c r="C32" s="24"/>
      <c r="D32" s="24"/>
      <c r="E32" s="24"/>
      <c r="F32" s="24"/>
      <c r="G32" s="24"/>
    </row>
    <row r="33" spans="1:7" ht="13.8" thickBot="1" x14ac:dyDescent="0.3">
      <c r="A33" s="6" t="s">
        <v>13</v>
      </c>
      <c r="B33" s="23">
        <f>+B16+B10</f>
        <v>11591000</v>
      </c>
      <c r="C33" s="23">
        <f t="shared" ref="C33:G33" si="2">+C16+C10</f>
        <v>11643318</v>
      </c>
      <c r="D33" s="23">
        <f t="shared" si="2"/>
        <v>1707848</v>
      </c>
      <c r="E33" s="23">
        <f t="shared" si="2"/>
        <v>3758128</v>
      </c>
      <c r="F33" s="23">
        <f t="shared" si="2"/>
        <v>0</v>
      </c>
      <c r="G33" s="23">
        <f t="shared" si="2"/>
        <v>0</v>
      </c>
    </row>
    <row r="34" spans="1:7" ht="13.8" thickBot="1" x14ac:dyDescent="0.3">
      <c r="A34" s="7"/>
      <c r="B34" s="24"/>
      <c r="C34" s="24"/>
      <c r="D34" s="24"/>
      <c r="E34" s="24"/>
      <c r="F34" s="24"/>
      <c r="G34" s="24"/>
    </row>
    <row r="35" spans="1:7" ht="13.8" thickBot="1" x14ac:dyDescent="0.3">
      <c r="A35" s="7" t="s">
        <v>14</v>
      </c>
      <c r="B35" s="25">
        <v>145</v>
      </c>
      <c r="C35" s="25">
        <v>149</v>
      </c>
      <c r="D35" s="25">
        <v>139</v>
      </c>
      <c r="E35" s="25">
        <v>143</v>
      </c>
      <c r="F35" s="25"/>
      <c r="G35" s="25"/>
    </row>
    <row r="36" spans="1:7" ht="15.6" x14ac:dyDescent="0.25">
      <c r="A36" s="9"/>
    </row>
    <row r="37" spans="1:7" x14ac:dyDescent="0.25">
      <c r="A37" s="65" t="s">
        <v>31</v>
      </c>
      <c r="B37" s="66"/>
      <c r="C37" s="66"/>
      <c r="D37" s="66"/>
      <c r="E37" s="66"/>
      <c r="F37" s="66"/>
      <c r="G37" s="66"/>
    </row>
    <row r="38" spans="1:7" x14ac:dyDescent="0.25">
      <c r="A38" s="66"/>
      <c r="B38" s="66"/>
      <c r="C38" s="66"/>
      <c r="D38" s="66"/>
      <c r="E38" s="66"/>
      <c r="F38" s="66"/>
      <c r="G38" s="66"/>
    </row>
    <row r="40" spans="1:7" ht="15.6" x14ac:dyDescent="0.25">
      <c r="A40" s="9"/>
    </row>
  </sheetData>
  <mergeCells count="7">
    <mergeCell ref="A37:G38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пол+прог</vt:lpstr>
      <vt:lpstr>тотал прогр</vt:lpstr>
      <vt:lpstr>Прог 1</vt:lpstr>
      <vt:lpstr>Прог 2</vt:lpstr>
      <vt:lpstr>Прог 3</vt:lpstr>
      <vt:lpstr>Прог 4</vt:lpstr>
      <vt:lpstr>Прог 5</vt:lpstr>
      <vt:lpstr>Прог 6</vt:lpstr>
      <vt:lpstr>Прог 7</vt:lpstr>
      <vt:lpstr>Прог 8</vt:lpstr>
      <vt:lpstr>Прог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Илиана Шопова</cp:lastModifiedBy>
  <cp:lastPrinted>2017-07-27T12:15:19Z</cp:lastPrinted>
  <dcterms:created xsi:type="dcterms:W3CDTF">2016-04-01T09:51:31Z</dcterms:created>
  <dcterms:modified xsi:type="dcterms:W3CDTF">2017-07-27T13:24:39Z</dcterms:modified>
</cp:coreProperties>
</file>